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3" activeTab="0"/>
  </bookViews>
  <sheets>
    <sheet name="Kategorie" sheetId="1" r:id="rId1"/>
    <sheet name="Absol.poř." sheetId="2" r:id="rId2"/>
    <sheet name="St.list." sheetId="3" r:id="rId3"/>
    <sheet name="MC" sheetId="4" r:id="rId4"/>
    <sheet name="RN" sheetId="5" r:id="rId5"/>
    <sheet name="Kat. roky" sheetId="6" r:id="rId6"/>
  </sheets>
  <definedNames>
    <definedName name="_xlnm.Print_Area" localSheetId="1">'Absol.poř.'!$A$1:$L$68</definedName>
    <definedName name="_xlnm.Print_Titles" localSheetId="1">'Absol.poř.'!$1:$2</definedName>
    <definedName name="_xlnm.Print_Area" localSheetId="5">'Kat. roky'!$A$1:$C$8</definedName>
    <definedName name="_xlnm.Print_Area" localSheetId="0">'Kategorie'!$A$1:$K$76</definedName>
    <definedName name="_xlnm.Print_Titles" localSheetId="0">'Kategorie'!$1:$3</definedName>
    <definedName name="_xlnm.Print_Area" localSheetId="3">'MC'!$A$1:$B$65</definedName>
    <definedName name="_xlnm.Print_Area" localSheetId="4">'RN'!$A$1:$B$99</definedName>
    <definedName name="_xlnm.Print_Area" localSheetId="2">'St.list.'!$A$1:$E$66</definedName>
    <definedName name="_xlnm.Print_Titles" localSheetId="2">'St.list.'!$1:$3</definedName>
    <definedName name="Excel_BuiltIn_Print_Area_2_1">'Absol.poř.'!$A$1:$L$5</definedName>
    <definedName name="Excel_BuiltIn_Print_Area_6_1">'Kat. roky'!$A$2:$C$7</definedName>
    <definedName name="Excel_BuiltIn_Print_Area_1_1">'Kategorie'!$A$1:$K$67</definedName>
    <definedName name="Excel_BuiltIn_Print_Area_1_1_1">'Kategorie'!$A$1:$K$59</definedName>
    <definedName name="Excel_BuiltIn_Print_Area_2_1_1">'Absol.poř.'!$A$1:$L$4</definedName>
    <definedName name="Excel_BuiltIn_Print_Area_3_1">'St.list.'!$A$1:$E$4</definedName>
    <definedName name="Excel_BuiltIn_Print_Area_4_1">#REF!</definedName>
    <definedName name="Excel_BuiltIn_Print_Area_5_1">#REF!</definedName>
    <definedName name="Excel_BuiltIn_Print_Titles_4">#REF!</definedName>
    <definedName name="Excel_BuiltIn_Print_Titles_5">#REF!</definedName>
  </definedNames>
  <calcPr fullCalcOnLoad="1"/>
</workbook>
</file>

<file path=xl/sharedStrings.xml><?xml version="1.0" encoding="utf-8"?>
<sst xmlns="http://schemas.openxmlformats.org/spreadsheetml/2006/main" count="375" uniqueCount="183">
  <si>
    <t>6.z. ZBP – ZNOVÍN KROS Znojmo 16.01.2011</t>
  </si>
  <si>
    <t>km</t>
  </si>
  <si>
    <t>Výsledky kategorie</t>
  </si>
  <si>
    <t>´</t>
  </si>
  <si>
    <t>Poř.</t>
  </si>
  <si>
    <t>St. číslo</t>
  </si>
  <si>
    <t>Příjmení</t>
  </si>
  <si>
    <t>Jméno</t>
  </si>
  <si>
    <t>Klub</t>
  </si>
  <si>
    <t>RN</t>
  </si>
  <si>
    <t>Kat.</t>
  </si>
  <si>
    <t>Čas</t>
  </si>
  <si>
    <t>Body ZBP</t>
  </si>
  <si>
    <t>Celkové pořadí</t>
  </si>
  <si>
    <t>Čas na 1km</t>
  </si>
  <si>
    <t>Muži do 39 let</t>
  </si>
  <si>
    <t>(do RN 1972)</t>
  </si>
  <si>
    <t>Soural</t>
  </si>
  <si>
    <t>Lukáš</t>
  </si>
  <si>
    <t>VSK UNI Brno</t>
  </si>
  <si>
    <t>Fučík</t>
  </si>
  <si>
    <t>Karel</t>
  </si>
  <si>
    <t>Černín</t>
  </si>
  <si>
    <t>Čabala</t>
  </si>
  <si>
    <t>Vojtěch</t>
  </si>
  <si>
    <t>TJ Znojmo</t>
  </si>
  <si>
    <t>Michalec</t>
  </si>
  <si>
    <t>Josef</t>
  </si>
  <si>
    <t>Znojmo</t>
  </si>
  <si>
    <t>Kučera</t>
  </si>
  <si>
    <t>Jan</t>
  </si>
  <si>
    <t>TK Mor. Budějovice</t>
  </si>
  <si>
    <t>Vítězslav</t>
  </si>
  <si>
    <t>Spartak Třebíč</t>
  </si>
  <si>
    <t>Bednář</t>
  </si>
  <si>
    <t>Tomáš</t>
  </si>
  <si>
    <t>Tritraining.cz Jihlava</t>
  </si>
  <si>
    <t>Hrubý</t>
  </si>
  <si>
    <t>Hotař</t>
  </si>
  <si>
    <t>Pavel</t>
  </si>
  <si>
    <t>Tritraining.cz</t>
  </si>
  <si>
    <t>Rýznar</t>
  </si>
  <si>
    <t>Václav</t>
  </si>
  <si>
    <t>Čermák</t>
  </si>
  <si>
    <t>Bedřich</t>
  </si>
  <si>
    <t>Havránek</t>
  </si>
  <si>
    <t>Záděra</t>
  </si>
  <si>
    <t>Beta ursus Orienteering</t>
  </si>
  <si>
    <t>Šťastník</t>
  </si>
  <si>
    <t>Ondřej</t>
  </si>
  <si>
    <t>Beta ursus Brno</t>
  </si>
  <si>
    <t>Podzimek</t>
  </si>
  <si>
    <t>Únanov</t>
  </si>
  <si>
    <t>Hubáček</t>
  </si>
  <si>
    <t>Radim</t>
  </si>
  <si>
    <t>Popocatepetl Znojmo</t>
  </si>
  <si>
    <t xml:space="preserve">Ptáček ml. </t>
  </si>
  <si>
    <t>Kuben</t>
  </si>
  <si>
    <t>Holík</t>
  </si>
  <si>
    <t>Šimon</t>
  </si>
  <si>
    <t>Malaga</t>
  </si>
  <si>
    <t>Zdeněk</t>
  </si>
  <si>
    <t>Marek</t>
  </si>
  <si>
    <t>Jakub</t>
  </si>
  <si>
    <t>Ptáček</t>
  </si>
  <si>
    <t>Patrik</t>
  </si>
  <si>
    <t>Muži nad 40</t>
  </si>
  <si>
    <t>(RN 1971-1962)</t>
  </si>
  <si>
    <t xml:space="preserve"> </t>
  </si>
  <si>
    <t>Nožka</t>
  </si>
  <si>
    <t>Jiří</t>
  </si>
  <si>
    <t>DINO Sport Ivančice</t>
  </si>
  <si>
    <t>Patočka</t>
  </si>
  <si>
    <t>Petr</t>
  </si>
  <si>
    <t>DINOSPORT</t>
  </si>
  <si>
    <t>Vejražka</t>
  </si>
  <si>
    <t>Štěpán</t>
  </si>
  <si>
    <t>Sport vespo Liberec</t>
  </si>
  <si>
    <t>Smolík</t>
  </si>
  <si>
    <t>Antonín</t>
  </si>
  <si>
    <t>Sokol Přísnotice</t>
  </si>
  <si>
    <t>Rajnošek</t>
  </si>
  <si>
    <t>Žďár nad Sázavou</t>
  </si>
  <si>
    <t>Musil</t>
  </si>
  <si>
    <t>Náměšť nad Oslavou</t>
  </si>
  <si>
    <t>Kugler</t>
  </si>
  <si>
    <t>Ivan</t>
  </si>
  <si>
    <t>Skoumal</t>
  </si>
  <si>
    <t>-</t>
  </si>
  <si>
    <t>Dvořák</t>
  </si>
  <si>
    <t>Leoš</t>
  </si>
  <si>
    <t>Halbrštat</t>
  </si>
  <si>
    <t>TK Znojmo</t>
  </si>
  <si>
    <t>Muži nad 50 let</t>
  </si>
  <si>
    <t>(RN 1961-1952)</t>
  </si>
  <si>
    <t>Kratochvíl</t>
  </si>
  <si>
    <t>Sokol Rudikov</t>
  </si>
  <si>
    <t>Kolínek</t>
  </si>
  <si>
    <t>František</t>
  </si>
  <si>
    <t>AK Perná</t>
  </si>
  <si>
    <t>Scherrer</t>
  </si>
  <si>
    <t>Jaroslav</t>
  </si>
  <si>
    <t>Orel Moravské Budějovice</t>
  </si>
  <si>
    <t>Suchý</t>
  </si>
  <si>
    <t>Měřínský</t>
  </si>
  <si>
    <t>Ludvík</t>
  </si>
  <si>
    <t>Danielovič</t>
  </si>
  <si>
    <t xml:space="preserve">Leo </t>
  </si>
  <si>
    <t>Hradiště Znojmo</t>
  </si>
  <si>
    <t>Muži nad 60 let</t>
  </si>
  <si>
    <t>(RN 1951-1942)</t>
  </si>
  <si>
    <t>Hanák</t>
  </si>
  <si>
    <t>Albín</t>
  </si>
  <si>
    <t>Brno – Útěchov</t>
  </si>
  <si>
    <t>Bobek</t>
  </si>
  <si>
    <t>Chmelíř</t>
  </si>
  <si>
    <t>Kubíček</t>
  </si>
  <si>
    <t>Fredtým Dobré Pole</t>
  </si>
  <si>
    <t>Ženy</t>
  </si>
  <si>
    <t>Doubková</t>
  </si>
  <si>
    <t>Kateřina</t>
  </si>
  <si>
    <t>Ž</t>
  </si>
  <si>
    <t>Zahradníčková</t>
  </si>
  <si>
    <t>Marika</t>
  </si>
  <si>
    <t>Slabáková</t>
  </si>
  <si>
    <t>Lenka</t>
  </si>
  <si>
    <t>AK Olymp Brno</t>
  </si>
  <si>
    <t>Fučíková</t>
  </si>
  <si>
    <t>Hana</t>
  </si>
  <si>
    <t>Březnová</t>
  </si>
  <si>
    <t>Klára</t>
  </si>
  <si>
    <t>TJ Spartak Třebíč</t>
  </si>
  <si>
    <t>Pišanová</t>
  </si>
  <si>
    <t>Míla</t>
  </si>
  <si>
    <t>Cahová</t>
  </si>
  <si>
    <t>Petra</t>
  </si>
  <si>
    <t>Bukovjanová</t>
  </si>
  <si>
    <t>Iva</t>
  </si>
  <si>
    <t>Krčmářová</t>
  </si>
  <si>
    <t>Jana</t>
  </si>
  <si>
    <t>Marková</t>
  </si>
  <si>
    <t>Monika</t>
  </si>
  <si>
    <t>Kučerová</t>
  </si>
  <si>
    <t>TJ Start Brno</t>
  </si>
  <si>
    <t>Holíková</t>
  </si>
  <si>
    <t>Ida</t>
  </si>
  <si>
    <t>Halbi Team</t>
  </si>
  <si>
    <t xml:space="preserve">Příchozí </t>
  </si>
  <si>
    <t>Hevlín</t>
  </si>
  <si>
    <t>P</t>
  </si>
  <si>
    <t xml:space="preserve">Rytíř </t>
  </si>
  <si>
    <t>Souralová</t>
  </si>
  <si>
    <t>Pavla</t>
  </si>
  <si>
    <t>Král</t>
  </si>
  <si>
    <t>Richard</t>
  </si>
  <si>
    <t xml:space="preserve">Ztráta min. </t>
  </si>
  <si>
    <t xml:space="preserve">Ztráta m. </t>
  </si>
  <si>
    <t>Výsledky – absolutní – M+V</t>
  </si>
  <si>
    <t>Výsledky – absolutní – Ženy</t>
  </si>
  <si>
    <t>Výsledky – absolutní – Příchozí</t>
  </si>
  <si>
    <t>Startovní listina</t>
  </si>
  <si>
    <t>Čas cíl</t>
  </si>
  <si>
    <t>DNF = diskvalifikace, nedokončení závodu</t>
  </si>
  <si>
    <t>Kategorie 2011</t>
  </si>
  <si>
    <t>Muži do 39: (do RN 1972)</t>
  </si>
  <si>
    <t>MA</t>
  </si>
  <si>
    <t>Muži 40 – 49: (RN 1971-1962)</t>
  </si>
  <si>
    <t>MB</t>
  </si>
  <si>
    <t>Muži 50 – 59: (RN 1961-1952)</t>
  </si>
  <si>
    <t>MC</t>
  </si>
  <si>
    <t>Muži 60 – 69: (RN 1951-1942)</t>
  </si>
  <si>
    <t>MD</t>
  </si>
  <si>
    <t>Muži nad 70: (RN od 1941)</t>
  </si>
  <si>
    <t>ME</t>
  </si>
  <si>
    <t>Rozsah kategorií 2011</t>
  </si>
  <si>
    <t>Muži do 39:</t>
  </si>
  <si>
    <t>Muži 40 – 49:</t>
  </si>
  <si>
    <t>Muži 50 – 59:</t>
  </si>
  <si>
    <t xml:space="preserve">Muži 60 – 69: </t>
  </si>
  <si>
    <t xml:space="preserve">Muži nad 70: </t>
  </si>
  <si>
    <t>(RN od 1941)</t>
  </si>
  <si>
    <t>Bez rozdílu věku</t>
  </si>
  <si>
    <t>Příchozí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</si>
</sst>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:SS"/>
    <numFmt numFmtId="167" formatCode="MM:SS;@"/>
    <numFmt numFmtId="168" formatCode="HH:MM:SS"/>
  </numFmts>
  <fonts count="20">
    <font>
      <sz val="10"/>
      <name val="Arial CE"/>
      <family val="2"/>
    </font>
    <font>
      <sz val="10"/>
      <name val="Arial"/>
      <family val="0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 CE"/>
      <family val="2"/>
    </font>
    <font>
      <b/>
      <u val="single"/>
      <sz val="10"/>
      <color indexed="8"/>
      <name val="Calibri"/>
      <family val="2"/>
    </font>
    <font>
      <sz val="11"/>
      <color indexed="8"/>
      <name val="Calibri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6" fillId="0" borderId="0">
      <alignment/>
      <protection/>
    </xf>
  </cellStyleXfs>
  <cellXfs count="5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5" fillId="3" borderId="0" xfId="0" applyFont="1" applyFill="1" applyAlignment="1">
      <alignment/>
    </xf>
    <xf numFmtId="164" fontId="0" fillId="3" borderId="0" xfId="0" applyFill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right"/>
    </xf>
    <xf numFmtId="164" fontId="4" fillId="4" borderId="0" xfId="0" applyFont="1" applyFill="1" applyAlignment="1">
      <alignment/>
    </xf>
    <xf numFmtId="164" fontId="6" fillId="0" borderId="1" xfId="0" applyFont="1" applyBorder="1" applyAlignment="1">
      <alignment horizontal="right" vertical="top" wrapText="1"/>
    </xf>
    <xf numFmtId="164" fontId="6" fillId="0" borderId="1" xfId="0" applyFont="1" applyBorder="1" applyAlignment="1">
      <alignment vertical="top" wrapText="1"/>
    </xf>
    <xf numFmtId="164" fontId="4" fillId="0" borderId="0" xfId="0" applyFont="1" applyAlignment="1">
      <alignment vertical="top"/>
    </xf>
    <xf numFmtId="164" fontId="7" fillId="5" borderId="2" xfId="0" applyFont="1" applyFill="1" applyBorder="1" applyAlignment="1">
      <alignment/>
    </xf>
    <xf numFmtId="164" fontId="0" fillId="5" borderId="3" xfId="0" applyFill="1" applyBorder="1" applyAlignment="1">
      <alignment/>
    </xf>
    <xf numFmtId="164" fontId="7" fillId="5" borderId="3" xfId="0" applyFont="1" applyFill="1" applyBorder="1" applyAlignment="1">
      <alignment/>
    </xf>
    <xf numFmtId="164" fontId="7" fillId="5" borderId="3" xfId="0" applyFont="1" applyFill="1" applyBorder="1" applyAlignment="1">
      <alignment horizontal="left"/>
    </xf>
    <xf numFmtId="165" fontId="8" fillId="5" borderId="3" xfId="0" applyNumberFormat="1" applyFont="1" applyFill="1" applyBorder="1" applyAlignment="1">
      <alignment horizontal="right"/>
    </xf>
    <xf numFmtId="164" fontId="0" fillId="5" borderId="4" xfId="0" applyFill="1" applyBorder="1" applyAlignment="1">
      <alignment/>
    </xf>
    <xf numFmtId="164" fontId="7" fillId="0" borderId="5" xfId="0" applyFont="1" applyBorder="1" applyAlignment="1">
      <alignment/>
    </xf>
    <xf numFmtId="164" fontId="9" fillId="0" borderId="5" xfId="0" applyFont="1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right"/>
    </xf>
    <xf numFmtId="166" fontId="0" fillId="0" borderId="5" xfId="0" applyNumberFormat="1" applyBorder="1" applyAlignment="1">
      <alignment/>
    </xf>
    <xf numFmtId="164" fontId="10" fillId="0" borderId="5" xfId="0" applyFont="1" applyBorder="1" applyAlignment="1">
      <alignment/>
    </xf>
    <xf numFmtId="167" fontId="1" fillId="0" borderId="5" xfId="0" applyNumberFormat="1" applyFont="1" applyBorder="1" applyAlignment="1">
      <alignment wrapText="1"/>
    </xf>
    <xf numFmtId="164" fontId="0" fillId="5" borderId="3" xfId="0" applyFill="1" applyBorder="1" applyAlignment="1">
      <alignment horizontal="left"/>
    </xf>
    <xf numFmtId="164" fontId="9" fillId="5" borderId="3" xfId="0" applyFont="1" applyFill="1" applyBorder="1" applyAlignment="1">
      <alignment/>
    </xf>
    <xf numFmtId="164" fontId="3" fillId="2" borderId="0" xfId="0" applyNumberFormat="1" applyFont="1" applyFill="1" applyAlignment="1">
      <alignment horizontal="right"/>
    </xf>
    <xf numFmtId="164" fontId="11" fillId="2" borderId="0" xfId="0" applyFont="1" applyFill="1" applyAlignment="1">
      <alignment/>
    </xf>
    <xf numFmtId="164" fontId="11" fillId="3" borderId="0" xfId="0" applyFont="1" applyFill="1" applyAlignment="1">
      <alignment/>
    </xf>
    <xf numFmtId="166" fontId="0" fillId="0" borderId="5" xfId="0" applyNumberFormat="1" applyBorder="1" applyAlignment="1">
      <alignment horizontal="right"/>
    </xf>
    <xf numFmtId="164" fontId="0" fillId="4" borderId="0" xfId="0" applyFill="1" applyAlignment="1">
      <alignment/>
    </xf>
    <xf numFmtId="164" fontId="1" fillId="0" borderId="5" xfId="0" applyNumberFormat="1" applyFont="1" applyBorder="1" applyAlignment="1">
      <alignment wrapText="1"/>
    </xf>
    <xf numFmtId="164" fontId="3" fillId="2" borderId="0" xfId="0" applyFont="1" applyFill="1" applyAlignment="1">
      <alignment horizontal="left"/>
    </xf>
    <xf numFmtId="167" fontId="1" fillId="0" borderId="5" xfId="0" applyNumberFormat="1" applyFont="1" applyBorder="1" applyAlignment="1">
      <alignment horizontal="right" wrapText="1"/>
    </xf>
    <xf numFmtId="164" fontId="0" fillId="0" borderId="0" xfId="0" applyAlignment="1">
      <alignment horizontal="left"/>
    </xf>
    <xf numFmtId="164" fontId="0" fillId="2" borderId="0" xfId="0" applyFill="1" applyAlignment="1">
      <alignment horizontal="left"/>
    </xf>
    <xf numFmtId="164" fontId="6" fillId="0" borderId="1" xfId="0" applyFont="1" applyBorder="1" applyAlignment="1">
      <alignment horizontal="left" vertical="top" wrapText="1"/>
    </xf>
    <xf numFmtId="164" fontId="12" fillId="0" borderId="5" xfId="0" applyFont="1" applyBorder="1" applyAlignment="1">
      <alignment/>
    </xf>
    <xf numFmtId="164" fontId="13" fillId="0" borderId="5" xfId="0" applyFont="1" applyBorder="1" applyAlignment="1">
      <alignment/>
    </xf>
    <xf numFmtId="164" fontId="13" fillId="0" borderId="5" xfId="0" applyFont="1" applyBorder="1" applyAlignment="1">
      <alignment horizontal="left"/>
    </xf>
    <xf numFmtId="164" fontId="5" fillId="3" borderId="0" xfId="0" applyFont="1" applyFill="1" applyAlignment="1">
      <alignment horizontal="right"/>
    </xf>
    <xf numFmtId="168" fontId="0" fillId="0" borderId="5" xfId="0" applyNumberFormat="1" applyBorder="1" applyAlignment="1">
      <alignment/>
    </xf>
    <xf numFmtId="164" fontId="0" fillId="0" borderId="0" xfId="0" applyFont="1" applyAlignment="1">
      <alignment wrapText="1"/>
    </xf>
    <xf numFmtId="164" fontId="14" fillId="3" borderId="0" xfId="0" applyFont="1" applyFill="1" applyAlignment="1">
      <alignment horizontal="left"/>
    </xf>
    <xf numFmtId="164" fontId="15" fillId="5" borderId="6" xfId="20" applyFont="1" applyFill="1" applyBorder="1">
      <alignment/>
      <protection/>
    </xf>
    <xf numFmtId="164" fontId="17" fillId="3" borderId="5" xfId="0" applyFont="1" applyFill="1" applyBorder="1" applyAlignment="1">
      <alignment/>
    </xf>
    <xf numFmtId="164" fontId="18" fillId="3" borderId="5" xfId="0" applyFont="1" applyFill="1" applyBorder="1" applyAlignment="1">
      <alignment horizontal="right"/>
    </xf>
    <xf numFmtId="164" fontId="18" fillId="0" borderId="5" xfId="0" applyFont="1" applyBorder="1" applyAlignment="1">
      <alignment/>
    </xf>
    <xf numFmtId="164" fontId="18" fillId="0" borderId="5" xfId="0" applyFont="1" applyBorder="1" applyAlignment="1">
      <alignment horizontal="right"/>
    </xf>
    <xf numFmtId="164" fontId="19" fillId="0" borderId="5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view="pageBreakPreview" zoomScale="80" zoomScaleSheetLayoutView="80" workbookViewId="0" topLeftCell="A1">
      <pane ySplit="3" topLeftCell="A4" activePane="bottomLeft" state="frozen"/>
      <selection pane="topLeft" activeCell="A1" sqref="A1"/>
      <selection pane="bottomLeft" activeCell="H37" sqref="H37"/>
    </sheetView>
  </sheetViews>
  <sheetFormatPr defaultColWidth="9.00390625" defaultRowHeight="12.75"/>
  <cols>
    <col min="1" max="1" width="6.25390625" style="0" customWidth="1"/>
    <col min="2" max="2" width="5.375" style="0" customWidth="1"/>
    <col min="3" max="3" width="18.00390625" style="0" customWidth="1"/>
    <col min="4" max="4" width="13.125" style="0" customWidth="1"/>
    <col min="5" max="5" width="22.125" style="0" customWidth="1"/>
    <col min="6" max="6" width="7.625" style="0" customWidth="1"/>
    <col min="7" max="7" width="6.00390625" style="0" customWidth="1"/>
    <col min="8" max="8" width="9.875" style="1" customWidth="1"/>
    <col min="9" max="9" width="5.625" style="0" customWidth="1"/>
    <col min="10" max="10" width="8.00390625" style="0" customWidth="1"/>
    <col min="11" max="11" width="6.625" style="0" customWidth="1"/>
  </cols>
  <sheetData>
    <row r="1" spans="1:11" s="6" customFormat="1" ht="17.25">
      <c r="A1" s="2" t="s">
        <v>0</v>
      </c>
      <c r="B1" s="3"/>
      <c r="C1" s="3"/>
      <c r="D1" s="3"/>
      <c r="E1" s="3"/>
      <c r="F1" s="3"/>
      <c r="G1" s="3"/>
      <c r="H1" s="4">
        <v>5</v>
      </c>
      <c r="I1" s="5" t="s">
        <v>1</v>
      </c>
      <c r="J1" s="5"/>
      <c r="K1" s="5"/>
    </row>
    <row r="2" spans="1:11" s="11" customFormat="1" ht="15">
      <c r="A2" s="7" t="s">
        <v>2</v>
      </c>
      <c r="B2" s="8"/>
      <c r="C2" s="8"/>
      <c r="D2" s="8"/>
      <c r="E2" s="8"/>
      <c r="F2" s="8"/>
      <c r="G2" s="8"/>
      <c r="H2" s="8" t="s">
        <v>3</v>
      </c>
      <c r="I2" s="9"/>
      <c r="J2" s="9"/>
      <c r="K2" s="10"/>
    </row>
    <row r="3" spans="1:12" s="14" customFormat="1" ht="36.75">
      <c r="A3" s="12" t="s">
        <v>4</v>
      </c>
      <c r="B3" s="12" t="s">
        <v>5</v>
      </c>
      <c r="C3" s="13" t="s">
        <v>6</v>
      </c>
      <c r="D3" s="13" t="s">
        <v>7</v>
      </c>
      <c r="E3" s="13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/>
    </row>
    <row r="4" spans="1:11" ht="12.75">
      <c r="A4" s="15"/>
      <c r="B4" s="16"/>
      <c r="C4" s="17" t="s">
        <v>15</v>
      </c>
      <c r="D4" s="18" t="s">
        <v>16</v>
      </c>
      <c r="E4" s="16"/>
      <c r="F4" s="16"/>
      <c r="G4" s="16"/>
      <c r="H4" s="19"/>
      <c r="I4" s="16"/>
      <c r="J4" s="16"/>
      <c r="K4" s="20"/>
    </row>
    <row r="5" spans="1:11" ht="12.75">
      <c r="A5" s="21">
        <f>ROW(C1)</f>
        <v>1</v>
      </c>
      <c r="B5" s="22">
        <v>34</v>
      </c>
      <c r="C5" s="23" t="s">
        <v>17</v>
      </c>
      <c r="D5" s="23" t="s">
        <v>18</v>
      </c>
      <c r="E5" s="23" t="s">
        <v>19</v>
      </c>
      <c r="F5" s="24">
        <v>1982</v>
      </c>
      <c r="G5" s="25" t="str">
        <f>VLOOKUP(F5,RN!$A$1:$B$97,2,0)</f>
        <v>MA</v>
      </c>
      <c r="H5" s="26">
        <f>VLOOKUP(B5,MC!$A$2:$B$1012,2,0)</f>
        <v>0.012118055555555556</v>
      </c>
      <c r="I5" s="21">
        <v>30</v>
      </c>
      <c r="J5" s="27">
        <f>RANK(H5,Kategorie!$H$1:$H$52,1)</f>
        <v>1</v>
      </c>
      <c r="K5" s="28">
        <f>H5/$H$1</f>
        <v>0.002423611111111111</v>
      </c>
    </row>
    <row r="6" spans="1:11" ht="12.75">
      <c r="A6" s="21">
        <f>ROW(C2)</f>
        <v>2</v>
      </c>
      <c r="B6" s="22">
        <v>13</v>
      </c>
      <c r="C6" s="23" t="s">
        <v>20</v>
      </c>
      <c r="D6" s="23" t="s">
        <v>21</v>
      </c>
      <c r="E6" s="23" t="s">
        <v>22</v>
      </c>
      <c r="F6" s="24">
        <v>1972</v>
      </c>
      <c r="G6" s="25" t="str">
        <f>VLOOKUP(F6,RN!$A$1:$B$97,2,0)</f>
        <v>MA</v>
      </c>
      <c r="H6" s="26">
        <f>VLOOKUP(B6,MC!$A$2:$B$1012,2,0)</f>
        <v>0.012210648148148148</v>
      </c>
      <c r="I6" s="21">
        <v>25</v>
      </c>
      <c r="J6" s="27">
        <f>RANK(H6,Kategorie!$H$1:$H$52,1)</f>
        <v>2</v>
      </c>
      <c r="K6" s="28">
        <f>H6/$H$1</f>
        <v>0.0024421296296296296</v>
      </c>
    </row>
    <row r="7" spans="1:11" ht="12.75">
      <c r="A7" s="21">
        <f>ROW(C3)</f>
        <v>3</v>
      </c>
      <c r="B7" s="22">
        <v>8</v>
      </c>
      <c r="C7" s="23" t="s">
        <v>23</v>
      </c>
      <c r="D7" s="23" t="s">
        <v>24</v>
      </c>
      <c r="E7" s="23" t="s">
        <v>25</v>
      </c>
      <c r="F7" s="24">
        <v>1993</v>
      </c>
      <c r="G7" s="25" t="str">
        <f>VLOOKUP(F7,RN!$A$1:$B$97,2,0)</f>
        <v>MA</v>
      </c>
      <c r="H7" s="26">
        <f>VLOOKUP(B7,MC!$A$2:$B$1012,2,0)</f>
        <v>0.012349537037037037</v>
      </c>
      <c r="I7" s="21">
        <v>21</v>
      </c>
      <c r="J7" s="27">
        <f>RANK(H7,Kategorie!$H$1:$H$52,1)</f>
        <v>4</v>
      </c>
      <c r="K7" s="28">
        <f>H7/$H$1</f>
        <v>0.0024699074074074076</v>
      </c>
    </row>
    <row r="8" spans="1:11" ht="12.75">
      <c r="A8" s="21">
        <f>ROW(C4)</f>
        <v>4</v>
      </c>
      <c r="B8" s="22">
        <v>31</v>
      </c>
      <c r="C8" s="23" t="s">
        <v>26</v>
      </c>
      <c r="D8" s="23" t="s">
        <v>27</v>
      </c>
      <c r="E8" s="23" t="s">
        <v>28</v>
      </c>
      <c r="F8" s="24">
        <v>1976</v>
      </c>
      <c r="G8" s="25" t="str">
        <f>VLOOKUP(F8,RN!$A$1:$B$97,2,0)</f>
        <v>MA</v>
      </c>
      <c r="H8" s="26">
        <f>VLOOKUP(B8,MC!$A$2:$B$1012,2,0)</f>
        <v>0.012418981481481482</v>
      </c>
      <c r="I8" s="21">
        <v>18</v>
      </c>
      <c r="J8" s="27">
        <f>RANK(H8,Kategorie!$H$1:$H$52,1)</f>
        <v>5</v>
      </c>
      <c r="K8" s="28">
        <f>H8/$H$1</f>
        <v>0.0024837962962962964</v>
      </c>
    </row>
    <row r="9" spans="1:11" ht="12.75">
      <c r="A9" s="21">
        <f>ROW(C5)</f>
        <v>5</v>
      </c>
      <c r="B9" s="22">
        <v>28</v>
      </c>
      <c r="C9" s="23" t="s">
        <v>29</v>
      </c>
      <c r="D9" s="23" t="s">
        <v>30</v>
      </c>
      <c r="E9" s="23" t="s">
        <v>31</v>
      </c>
      <c r="F9" s="24">
        <v>1981</v>
      </c>
      <c r="G9" s="25" t="str">
        <f>VLOOKUP(F9,RN!$A$1:$B$97,2,0)</f>
        <v>MA</v>
      </c>
      <c r="H9" s="26">
        <f>VLOOKUP(B9,MC!$A$2:$B$1012,2,0)</f>
        <v>0.012719907407407407</v>
      </c>
      <c r="I9" s="21">
        <v>16</v>
      </c>
      <c r="J9" s="27">
        <f>RANK(H9,Kategorie!$H$1:$H$52,1)</f>
        <v>6</v>
      </c>
      <c r="K9" s="28">
        <f>H9/$H$1</f>
        <v>0.0025439814814814813</v>
      </c>
    </row>
    <row r="10" spans="1:11" ht="12.75">
      <c r="A10" s="21">
        <f>ROW(C6)</f>
        <v>6</v>
      </c>
      <c r="B10" s="22">
        <v>30</v>
      </c>
      <c r="C10" s="23" t="s">
        <v>29</v>
      </c>
      <c r="D10" s="23" t="s">
        <v>32</v>
      </c>
      <c r="E10" s="23" t="s">
        <v>33</v>
      </c>
      <c r="F10" s="24">
        <v>1993</v>
      </c>
      <c r="G10" s="25" t="str">
        <f>VLOOKUP(F10,RN!$A$1:$B$97,2,0)</f>
        <v>MA</v>
      </c>
      <c r="H10" s="26">
        <f>VLOOKUP(B10,MC!$A$2:$B$1012,2,0)</f>
        <v>0.012974537037037038</v>
      </c>
      <c r="I10" s="21">
        <v>15</v>
      </c>
      <c r="J10" s="27">
        <f>RANK(H10,Kategorie!$H$1:$H$52,1)</f>
        <v>7</v>
      </c>
      <c r="K10" s="28">
        <f>H10/$H$1</f>
        <v>0.0025949074074074078</v>
      </c>
    </row>
    <row r="11" spans="1:11" ht="12.75">
      <c r="A11" s="21">
        <f>ROW(C7)</f>
        <v>7</v>
      </c>
      <c r="B11" s="22">
        <v>23</v>
      </c>
      <c r="C11" s="23" t="s">
        <v>34</v>
      </c>
      <c r="D11" s="23" t="s">
        <v>35</v>
      </c>
      <c r="E11" s="23" t="s">
        <v>36</v>
      </c>
      <c r="F11" s="24">
        <v>1980</v>
      </c>
      <c r="G11" s="25" t="str">
        <f>VLOOKUP(F11,RN!$A$1:$B$97,2,0)</f>
        <v>MA</v>
      </c>
      <c r="H11" s="26">
        <f>VLOOKUP(B11,MC!$A$2:$B$1012,2,0)</f>
        <v>0.013020833333333334</v>
      </c>
      <c r="I11" s="21">
        <v>14</v>
      </c>
      <c r="J11" s="27">
        <f>RANK(H11,Kategorie!$H$1:$H$52,1)</f>
        <v>8</v>
      </c>
      <c r="K11" s="28">
        <f>H11/$H$1</f>
        <v>0.002604166666666667</v>
      </c>
    </row>
    <row r="12" spans="1:11" ht="12.75">
      <c r="A12" s="21">
        <f>ROW(C8)</f>
        <v>8</v>
      </c>
      <c r="B12" s="22">
        <v>9</v>
      </c>
      <c r="C12" s="23" t="s">
        <v>37</v>
      </c>
      <c r="D12" s="23" t="s">
        <v>27</v>
      </c>
      <c r="E12" s="23" t="s">
        <v>25</v>
      </c>
      <c r="F12" s="24">
        <v>1992</v>
      </c>
      <c r="G12" s="25" t="str">
        <f>VLOOKUP(F12,RN!$A$1:$B$97,2,0)</f>
        <v>MA</v>
      </c>
      <c r="H12" s="26">
        <f>VLOOKUP(B12,MC!$A$2:$B$1012,2,0)</f>
        <v>0.01326388888888889</v>
      </c>
      <c r="I12" s="21">
        <v>13</v>
      </c>
      <c r="J12" s="27">
        <f>RANK(H12,Kategorie!$H$1:$H$52,1)</f>
        <v>10</v>
      </c>
      <c r="K12" s="28">
        <f>H12/$H$1</f>
        <v>0.0026527777777777778</v>
      </c>
    </row>
    <row r="13" spans="1:11" ht="12.75">
      <c r="A13" s="21">
        <f>ROW(C9)</f>
        <v>9</v>
      </c>
      <c r="B13" s="22">
        <v>26</v>
      </c>
      <c r="C13" s="23" t="s">
        <v>38</v>
      </c>
      <c r="D13" s="23" t="s">
        <v>39</v>
      </c>
      <c r="E13" s="23" t="s">
        <v>40</v>
      </c>
      <c r="F13" s="24">
        <v>1990</v>
      </c>
      <c r="G13" s="25" t="str">
        <f>VLOOKUP(F13,RN!$A$1:$B$97,2,0)</f>
        <v>MA</v>
      </c>
      <c r="H13" s="26">
        <f>VLOOKUP(B13,MC!$A$2:$B$1012,2,0)</f>
        <v>0.013668981481481482</v>
      </c>
      <c r="I13" s="21">
        <v>12</v>
      </c>
      <c r="J13" s="27">
        <f>RANK(H13,Kategorie!$H$1:$H$52,1)</f>
        <v>13</v>
      </c>
      <c r="K13" s="28">
        <f>H13/$H$1</f>
        <v>0.0027337962962962962</v>
      </c>
    </row>
    <row r="14" spans="1:11" ht="12.75">
      <c r="A14" s="21">
        <f>ROW(C10)</f>
        <v>10</v>
      </c>
      <c r="B14" s="22">
        <v>51</v>
      </c>
      <c r="C14" s="23" t="s">
        <v>41</v>
      </c>
      <c r="D14" s="23" t="s">
        <v>42</v>
      </c>
      <c r="E14" s="23" t="s">
        <v>28</v>
      </c>
      <c r="F14" s="24">
        <v>1977</v>
      </c>
      <c r="G14" s="25" t="str">
        <f>VLOOKUP(F14,RN!$A$1:$B$97,2,0)</f>
        <v>MA</v>
      </c>
      <c r="H14" s="26">
        <f>VLOOKUP(B14,MC!$A$2:$B$1012,2,0)</f>
        <v>0.014108796296296296</v>
      </c>
      <c r="I14" s="21">
        <v>11</v>
      </c>
      <c r="J14" s="27">
        <f>RANK(H14,Kategorie!$H$1:$H$52,1)</f>
        <v>16</v>
      </c>
      <c r="K14" s="28">
        <f>H14/$H$1</f>
        <v>0.002821759259259259</v>
      </c>
    </row>
    <row r="15" spans="1:11" ht="12.75">
      <c r="A15" s="21">
        <f>ROW(C11)</f>
        <v>11</v>
      </c>
      <c r="B15" s="22">
        <v>32</v>
      </c>
      <c r="C15" s="23" t="s">
        <v>43</v>
      </c>
      <c r="D15" s="23" t="s">
        <v>44</v>
      </c>
      <c r="E15" s="23" t="s">
        <v>28</v>
      </c>
      <c r="F15" s="24">
        <v>1974</v>
      </c>
      <c r="G15" s="25" t="str">
        <f>VLOOKUP(F15,RN!$A$1:$B$97,2,0)</f>
        <v>MA</v>
      </c>
      <c r="H15" s="26">
        <f>VLOOKUP(B15,MC!$A$2:$B$1012,2,0)</f>
        <v>0.014270833333333333</v>
      </c>
      <c r="I15" s="21">
        <v>10</v>
      </c>
      <c r="J15" s="27">
        <f>RANK(H15,Kategorie!$H$1:$H$52,1)</f>
        <v>17</v>
      </c>
      <c r="K15" s="28">
        <f>H15/$H$1</f>
        <v>0.0028541666666666667</v>
      </c>
    </row>
    <row r="16" spans="1:11" ht="12.75">
      <c r="A16" s="21">
        <f>ROW(C12)</f>
        <v>12</v>
      </c>
      <c r="B16" s="22">
        <v>22</v>
      </c>
      <c r="C16" s="23" t="s">
        <v>45</v>
      </c>
      <c r="D16" s="23" t="s">
        <v>18</v>
      </c>
      <c r="E16" s="23" t="s">
        <v>28</v>
      </c>
      <c r="F16" s="24">
        <v>1984</v>
      </c>
      <c r="G16" s="25" t="str">
        <f>VLOOKUP(F16,RN!$A$1:$B$97,2,0)</f>
        <v>MA</v>
      </c>
      <c r="H16" s="26">
        <f>VLOOKUP(B16,MC!$A$2:$B$1012,2,0)</f>
        <v>0.0146875</v>
      </c>
      <c r="I16" s="21">
        <v>9</v>
      </c>
      <c r="J16" s="27">
        <f>RANK(H16,Kategorie!$H$1:$H$52,1)</f>
        <v>24</v>
      </c>
      <c r="K16" s="28">
        <f>H16/$H$1</f>
        <v>0.0029375</v>
      </c>
    </row>
    <row r="17" spans="1:11" ht="12.75">
      <c r="A17" s="21">
        <f>ROW(C13)</f>
        <v>13</v>
      </c>
      <c r="B17" s="22">
        <v>45</v>
      </c>
      <c r="C17" s="23" t="s">
        <v>46</v>
      </c>
      <c r="D17" s="23" t="s">
        <v>39</v>
      </c>
      <c r="E17" s="23" t="s">
        <v>47</v>
      </c>
      <c r="F17" s="24">
        <v>1995</v>
      </c>
      <c r="G17" s="25" t="str">
        <f>VLOOKUP(F17,RN!$A$1:$B$97,2,0)</f>
        <v>MA</v>
      </c>
      <c r="H17" s="26">
        <f>VLOOKUP(B17,MC!$A$2:$B$1012,2,0)</f>
        <v>0.015381944444444445</v>
      </c>
      <c r="I17" s="21">
        <v>8</v>
      </c>
      <c r="J17" s="27">
        <f>RANK(H17,Kategorie!$H$1:$H$52,1)</f>
        <v>27</v>
      </c>
      <c r="K17" s="28">
        <f>H17/$H$1</f>
        <v>0.003076388888888889</v>
      </c>
    </row>
    <row r="18" spans="1:11" ht="12.75">
      <c r="A18" s="21">
        <f>ROW(C14)</f>
        <v>14</v>
      </c>
      <c r="B18" s="22">
        <v>37</v>
      </c>
      <c r="C18" s="23" t="s">
        <v>48</v>
      </c>
      <c r="D18" s="23" t="s">
        <v>49</v>
      </c>
      <c r="E18" s="23" t="s">
        <v>50</v>
      </c>
      <c r="F18" s="24">
        <v>1992</v>
      </c>
      <c r="G18" s="25" t="str">
        <f>VLOOKUP(F18,RN!$A$1:$B$97,2,0)</f>
        <v>MA</v>
      </c>
      <c r="H18" s="26">
        <f>VLOOKUP(B18,MC!$A$2:$B$1012,2,0)</f>
        <v>0.016030092592592592</v>
      </c>
      <c r="I18" s="21">
        <v>7</v>
      </c>
      <c r="J18" s="27">
        <f>RANK(H18,Kategorie!$H$1:$H$52,1)</f>
        <v>33</v>
      </c>
      <c r="K18" s="28">
        <f>H18/$H$1</f>
        <v>0.0032060185185185186</v>
      </c>
    </row>
    <row r="19" spans="1:11" ht="12.75">
      <c r="A19" s="21">
        <f>ROW(C15)</f>
        <v>15</v>
      </c>
      <c r="B19" s="22">
        <v>41</v>
      </c>
      <c r="C19" s="23" t="s">
        <v>51</v>
      </c>
      <c r="D19" s="23" t="s">
        <v>35</v>
      </c>
      <c r="E19" s="23" t="s">
        <v>52</v>
      </c>
      <c r="F19" s="24">
        <v>1995</v>
      </c>
      <c r="G19" s="25" t="str">
        <f>VLOOKUP(F19,RN!$A$1:$B$97,2,0)</f>
        <v>MA</v>
      </c>
      <c r="H19" s="26">
        <f>VLOOKUP(B19,MC!$A$2:$B$1012,2,0)</f>
        <v>0.016307870370370372</v>
      </c>
      <c r="I19" s="21">
        <v>6</v>
      </c>
      <c r="J19" s="27">
        <f>RANK(H19,Kategorie!$H$1:$H$52,1)</f>
        <v>36</v>
      </c>
      <c r="K19" s="28">
        <f>H19/$H$1</f>
        <v>0.0032615740740740743</v>
      </c>
    </row>
    <row r="20" spans="1:11" ht="12.75">
      <c r="A20" s="21">
        <f>ROW(C16)</f>
        <v>16</v>
      </c>
      <c r="B20" s="22">
        <v>27</v>
      </c>
      <c r="C20" s="23" t="s">
        <v>53</v>
      </c>
      <c r="D20" s="23" t="s">
        <v>54</v>
      </c>
      <c r="E20" s="23" t="s">
        <v>55</v>
      </c>
      <c r="F20" s="24">
        <v>1982</v>
      </c>
      <c r="G20" s="25" t="str">
        <f>VLOOKUP(F20,RN!$A$1:$B$97,2,0)</f>
        <v>MA</v>
      </c>
      <c r="H20" s="26">
        <f>VLOOKUP(B20,MC!$A$2:$B$1012,2,0)</f>
        <v>0.0171875</v>
      </c>
      <c r="I20" s="21">
        <v>5</v>
      </c>
      <c r="J20" s="27">
        <f>RANK(H20,Kategorie!$H$1:$H$52,1)</f>
        <v>38</v>
      </c>
      <c r="K20" s="28">
        <f>H20/$H$1</f>
        <v>0.0034375000000000005</v>
      </c>
    </row>
    <row r="21" spans="1:11" ht="12.75">
      <c r="A21" s="21">
        <f>ROW(C17)</f>
        <v>17</v>
      </c>
      <c r="B21" s="22">
        <v>43</v>
      </c>
      <c r="C21" s="23" t="s">
        <v>56</v>
      </c>
      <c r="D21" s="23" t="s">
        <v>39</v>
      </c>
      <c r="E21" s="23" t="s">
        <v>47</v>
      </c>
      <c r="F21" s="24">
        <v>1996</v>
      </c>
      <c r="G21" s="25" t="str">
        <f>VLOOKUP(F21,RN!$A$1:$B$97,2,0)</f>
        <v>MA</v>
      </c>
      <c r="H21" s="26">
        <f>VLOOKUP(B21,MC!$A$2:$B$1012,2,0)</f>
        <v>0.01733796296296296</v>
      </c>
      <c r="I21" s="21">
        <v>4</v>
      </c>
      <c r="J21" s="27">
        <f>RANK(H21,Kategorie!$H$1:$H$52,1)</f>
        <v>39</v>
      </c>
      <c r="K21" s="28">
        <f>H21/$H$1</f>
        <v>0.0034675925925925924</v>
      </c>
    </row>
    <row r="22" spans="1:11" ht="12.75">
      <c r="A22" s="21">
        <f>ROW(C18)</f>
        <v>18</v>
      </c>
      <c r="B22" s="22">
        <v>52</v>
      </c>
      <c r="C22" s="23" t="s">
        <v>57</v>
      </c>
      <c r="D22" s="23" t="s">
        <v>21</v>
      </c>
      <c r="E22" s="23" t="s">
        <v>28</v>
      </c>
      <c r="F22" s="24">
        <v>1976</v>
      </c>
      <c r="G22" s="25" t="str">
        <f>VLOOKUP(F22,RN!$A$1:$B$97,2,0)</f>
        <v>MA</v>
      </c>
      <c r="H22" s="26">
        <f>VLOOKUP(B22,MC!$A$2:$B$1012,2,0)</f>
        <v>0.017453703703703704</v>
      </c>
      <c r="I22" s="21">
        <v>3</v>
      </c>
      <c r="J22" s="27">
        <f>RANK(H22,Kategorie!$H$1:$H$52,1)</f>
        <v>40</v>
      </c>
      <c r="K22" s="28">
        <f>H22/$H$1</f>
        <v>0.003490740740740741</v>
      </c>
    </row>
    <row r="23" spans="1:11" ht="12.75">
      <c r="A23" s="21">
        <f>ROW(C19)</f>
        <v>19</v>
      </c>
      <c r="B23" s="22">
        <v>55</v>
      </c>
      <c r="C23" s="23" t="s">
        <v>58</v>
      </c>
      <c r="D23" s="23" t="s">
        <v>59</v>
      </c>
      <c r="E23" s="23" t="s">
        <v>55</v>
      </c>
      <c r="F23" s="24">
        <v>1990</v>
      </c>
      <c r="G23" s="25" t="str">
        <f>VLOOKUP(F23,RN!$A$1:$B$97,2,0)</f>
        <v>MA</v>
      </c>
      <c r="H23" s="26">
        <f>VLOOKUP(B23,MC!$A$2:$B$1012,2,0)</f>
        <v>0.01766203703703704</v>
      </c>
      <c r="I23" s="21">
        <v>2</v>
      </c>
      <c r="J23" s="27">
        <f>RANK(H23,Kategorie!$H$1:$H$52,1)</f>
        <v>41</v>
      </c>
      <c r="K23" s="28">
        <f>H23/$H$1</f>
        <v>0.0035324074074074077</v>
      </c>
    </row>
    <row r="24" spans="1:11" ht="12.75">
      <c r="A24" s="21">
        <f>ROW(C20)</f>
        <v>20</v>
      </c>
      <c r="B24" s="22">
        <v>54</v>
      </c>
      <c r="C24" s="23" t="s">
        <v>60</v>
      </c>
      <c r="D24" s="23" t="s">
        <v>61</v>
      </c>
      <c r="E24" s="23" t="s">
        <v>28</v>
      </c>
      <c r="F24" s="24">
        <v>1983</v>
      </c>
      <c r="G24" s="25" t="str">
        <f>VLOOKUP(F24,RN!$A$1:$B$97,2,0)</f>
        <v>MA</v>
      </c>
      <c r="H24" s="26">
        <f>VLOOKUP(B24,MC!$A$2:$B$1012,2,0)</f>
        <v>0.01810185185185185</v>
      </c>
      <c r="I24" s="21">
        <v>1</v>
      </c>
      <c r="J24" s="27">
        <f>RANK(H24,Kategorie!$H$1:$H$52,1)</f>
        <v>42</v>
      </c>
      <c r="K24" s="28">
        <f>H24/$H$1</f>
        <v>0.00362037037037037</v>
      </c>
    </row>
    <row r="25" spans="1:11" ht="12.75">
      <c r="A25" s="21">
        <f>ROW(C21)</f>
        <v>21</v>
      </c>
      <c r="B25" s="22">
        <v>20</v>
      </c>
      <c r="C25" s="23" t="s">
        <v>62</v>
      </c>
      <c r="D25" s="23" t="s">
        <v>63</v>
      </c>
      <c r="E25" s="23" t="s">
        <v>55</v>
      </c>
      <c r="F25" s="24">
        <v>1999</v>
      </c>
      <c r="G25" s="25" t="str">
        <f>VLOOKUP(F25,RN!$A$1:$B$97,2,0)</f>
        <v>MA</v>
      </c>
      <c r="H25" s="26">
        <f>VLOOKUP(B25,MC!$A$2:$B$1012,2,0)</f>
        <v>0.02136574074074074</v>
      </c>
      <c r="I25" s="21">
        <v>0</v>
      </c>
      <c r="J25" s="27">
        <f>RANK(H25,Kategorie!$H$1:$H$52,1)</f>
        <v>44</v>
      </c>
      <c r="K25" s="28">
        <f>H25/$H$1</f>
        <v>0.004273148148148148</v>
      </c>
    </row>
    <row r="26" spans="1:11" ht="12.75">
      <c r="A26" s="21">
        <f>ROW(C22)</f>
        <v>22</v>
      </c>
      <c r="B26" s="22">
        <v>44</v>
      </c>
      <c r="C26" s="23" t="s">
        <v>64</v>
      </c>
      <c r="D26" s="23" t="s">
        <v>65</v>
      </c>
      <c r="E26" s="23" t="s">
        <v>47</v>
      </c>
      <c r="F26" s="24">
        <v>1998</v>
      </c>
      <c r="G26" s="25" t="str">
        <f>VLOOKUP(F26,RN!$A$1:$B$97,2,0)</f>
        <v>MA</v>
      </c>
      <c r="H26" s="26">
        <f>VLOOKUP(B26,MC!$A$2:$B$1012,2,0)</f>
        <v>0.024328703703703703</v>
      </c>
      <c r="I26" s="21">
        <v>0</v>
      </c>
      <c r="J26" s="27">
        <f>RANK(H26,Kategorie!$H$1:$H$52,1)</f>
        <v>45</v>
      </c>
      <c r="K26" s="28">
        <f>H26/$H$1</f>
        <v>0.004865740740740741</v>
      </c>
    </row>
    <row r="27" spans="1:11" ht="12.75">
      <c r="A27" s="15"/>
      <c r="B27" s="16"/>
      <c r="C27" s="18" t="s">
        <v>66</v>
      </c>
      <c r="D27" s="18" t="s">
        <v>67</v>
      </c>
      <c r="E27" s="29"/>
      <c r="F27" s="16"/>
      <c r="G27" s="19" t="s">
        <v>68</v>
      </c>
      <c r="H27" s="19"/>
      <c r="I27" s="16"/>
      <c r="J27" s="30"/>
      <c r="K27" s="20"/>
    </row>
    <row r="28" spans="1:11" ht="12.75">
      <c r="A28" s="21">
        <f>ROW(C1)</f>
        <v>1</v>
      </c>
      <c r="B28" s="22">
        <v>18</v>
      </c>
      <c r="C28" s="23" t="s">
        <v>69</v>
      </c>
      <c r="D28" s="23" t="s">
        <v>70</v>
      </c>
      <c r="E28" s="23" t="s">
        <v>71</v>
      </c>
      <c r="F28" s="24">
        <v>1963</v>
      </c>
      <c r="G28" s="25" t="str">
        <f>VLOOKUP(F28,RN!$A$1:$B$97,2,0)</f>
        <v>MB</v>
      </c>
      <c r="H28" s="26">
        <f>VLOOKUP(B28,MC!$A$2:$B$1012,2,0)</f>
        <v>0.013321759259259259</v>
      </c>
      <c r="I28" s="21">
        <v>30</v>
      </c>
      <c r="J28" s="27">
        <f>RANK(H28,Kategorie!$H$1:$H$52,1)</f>
        <v>11</v>
      </c>
      <c r="K28" s="28">
        <f>H28/$H$1</f>
        <v>0.0026643518518518518</v>
      </c>
    </row>
    <row r="29" spans="1:11" ht="12.75">
      <c r="A29" s="21">
        <f>ROW(C2)</f>
        <v>2</v>
      </c>
      <c r="B29" s="22">
        <v>7</v>
      </c>
      <c r="C29" s="24" t="s">
        <v>72</v>
      </c>
      <c r="D29" s="24" t="s">
        <v>73</v>
      </c>
      <c r="E29" s="24" t="s">
        <v>74</v>
      </c>
      <c r="F29" s="24">
        <v>1963</v>
      </c>
      <c r="G29" s="25" t="str">
        <f>VLOOKUP(F29,RN!$A$1:$B$97,2,0)</f>
        <v>MB</v>
      </c>
      <c r="H29" s="26">
        <f>VLOOKUP(B29,MC!$A$2:$B$1012,2,0)</f>
        <v>0.013726851851851851</v>
      </c>
      <c r="I29" s="21">
        <v>25</v>
      </c>
      <c r="J29" s="27">
        <f>RANK(H29,Kategorie!$H$1:$H$52,1)</f>
        <v>14</v>
      </c>
      <c r="K29" s="28">
        <f>H29/$H$1</f>
        <v>0.0027453703703703702</v>
      </c>
    </row>
    <row r="30" spans="1:11" ht="12.75">
      <c r="A30" s="21">
        <f>ROW(C3)</f>
        <v>3</v>
      </c>
      <c r="B30" s="22">
        <v>42</v>
      </c>
      <c r="C30" s="23" t="s">
        <v>64</v>
      </c>
      <c r="D30" s="23" t="s">
        <v>39</v>
      </c>
      <c r="E30" s="23" t="s">
        <v>47</v>
      </c>
      <c r="F30" s="24">
        <v>1965</v>
      </c>
      <c r="G30" s="25" t="str">
        <f>VLOOKUP(F30,RN!$A$1:$B$97,2,0)</f>
        <v>MB</v>
      </c>
      <c r="H30" s="26">
        <f>VLOOKUP(B30,MC!$A$2:$B$1012,2,0)</f>
        <v>0.014004629629629629</v>
      </c>
      <c r="I30" s="21">
        <v>21</v>
      </c>
      <c r="J30" s="27">
        <f>RANK(H30,Kategorie!$H$1:$H$52,1)</f>
        <v>15</v>
      </c>
      <c r="K30" s="28">
        <f>H30/$H$1</f>
        <v>0.002800925925925926</v>
      </c>
    </row>
    <row r="31" spans="1:11" ht="12.75">
      <c r="A31" s="21">
        <f>ROW(C4)</f>
        <v>4</v>
      </c>
      <c r="B31" s="22">
        <v>47</v>
      </c>
      <c r="C31" s="23" t="s">
        <v>75</v>
      </c>
      <c r="D31" s="23" t="s">
        <v>76</v>
      </c>
      <c r="E31" s="23" t="s">
        <v>77</v>
      </c>
      <c r="F31" s="24">
        <v>1971</v>
      </c>
      <c r="G31" s="25" t="str">
        <f>VLOOKUP(F31,RN!$A$1:$B$97,2,0)</f>
        <v>MB</v>
      </c>
      <c r="H31" s="26">
        <f>VLOOKUP(B31,MC!$A$2:$B$1012,2,0)</f>
        <v>0.014351851851851852</v>
      </c>
      <c r="I31" s="21">
        <v>18</v>
      </c>
      <c r="J31" s="27">
        <f>RANK(H31,Kategorie!$H$1:$H$52,1)</f>
        <v>19</v>
      </c>
      <c r="K31" s="28">
        <f>H31/$H$1</f>
        <v>0.0028703703703703703</v>
      </c>
    </row>
    <row r="32" spans="1:11" ht="12.75">
      <c r="A32" s="21">
        <f>ROW(C5)</f>
        <v>5</v>
      </c>
      <c r="B32" s="22">
        <v>6</v>
      </c>
      <c r="C32" s="24" t="s">
        <v>78</v>
      </c>
      <c r="D32" s="24" t="s">
        <v>79</v>
      </c>
      <c r="E32" s="24" t="s">
        <v>80</v>
      </c>
      <c r="F32" s="24">
        <v>1963</v>
      </c>
      <c r="G32" s="25" t="str">
        <f>VLOOKUP(F32,RN!$A$1:$B$97,2,0)</f>
        <v>MB</v>
      </c>
      <c r="H32" s="26">
        <f>VLOOKUP(B32,MC!$A$2:$B$1012,2,0)</f>
        <v>0.014513888888888889</v>
      </c>
      <c r="I32" s="21">
        <v>16</v>
      </c>
      <c r="J32" s="27">
        <f>RANK(H32,Kategorie!$H$1:$H$52,1)</f>
        <v>22</v>
      </c>
      <c r="K32" s="28">
        <f>H32/$H$1</f>
        <v>0.0029027777777777776</v>
      </c>
    </row>
    <row r="33" spans="1:11" ht="12.75">
      <c r="A33" s="21">
        <f>ROW(C6)</f>
        <v>6</v>
      </c>
      <c r="B33" s="22">
        <v>50</v>
      </c>
      <c r="C33" s="23" t="s">
        <v>81</v>
      </c>
      <c r="D33" s="23" t="s">
        <v>61</v>
      </c>
      <c r="E33" s="23" t="s">
        <v>82</v>
      </c>
      <c r="F33" s="24">
        <v>1963</v>
      </c>
      <c r="G33" s="25" t="str">
        <f>VLOOKUP(F33,RN!$A$1:$B$97,2,0)</f>
        <v>MB</v>
      </c>
      <c r="H33" s="26">
        <f>VLOOKUP(B33,MC!$A$2:$B$1012,2,0)</f>
        <v>0.014548611111111111</v>
      </c>
      <c r="I33" s="21">
        <v>15</v>
      </c>
      <c r="J33" s="27">
        <f>RANK(H33,Kategorie!$H$1:$H$52,1)</f>
        <v>23</v>
      </c>
      <c r="K33" s="28">
        <f>H33/$H$1</f>
        <v>0.0029097222222222224</v>
      </c>
    </row>
    <row r="34" spans="1:11" ht="12.75">
      <c r="A34" s="21">
        <f>ROW(C7)</f>
        <v>7</v>
      </c>
      <c r="B34" s="22">
        <v>14</v>
      </c>
      <c r="C34" s="23" t="s">
        <v>83</v>
      </c>
      <c r="D34" s="23" t="s">
        <v>27</v>
      </c>
      <c r="E34" s="23" t="s">
        <v>84</v>
      </c>
      <c r="F34" s="24">
        <v>1964</v>
      </c>
      <c r="G34" s="25" t="str">
        <f>VLOOKUP(F34,RN!$A$1:$B$97,2,0)</f>
        <v>MB</v>
      </c>
      <c r="H34" s="26">
        <f>VLOOKUP(B34,MC!$A$2:$B$1012,2,0)</f>
        <v>0.01476851851851852</v>
      </c>
      <c r="I34" s="21">
        <v>14</v>
      </c>
      <c r="J34" s="27">
        <f>RANK(H34,Kategorie!$H$1:$H$52,1)</f>
        <v>25</v>
      </c>
      <c r="K34" s="28">
        <f>H34/$H$1</f>
        <v>0.002953703703703704</v>
      </c>
    </row>
    <row r="35" spans="1:11" ht="12.75">
      <c r="A35" s="21">
        <f>ROW(C8)</f>
        <v>8</v>
      </c>
      <c r="B35" s="22">
        <v>25</v>
      </c>
      <c r="C35" s="23" t="s">
        <v>85</v>
      </c>
      <c r="D35" s="23" t="s">
        <v>86</v>
      </c>
      <c r="E35" s="23" t="s">
        <v>40</v>
      </c>
      <c r="F35" s="24">
        <v>1963</v>
      </c>
      <c r="G35" s="25" t="str">
        <f>VLOOKUP(F35,RN!$A$1:$B$97,2,0)</f>
        <v>MB</v>
      </c>
      <c r="H35" s="26">
        <f>VLOOKUP(B35,MC!$A$2:$B$1012,2,0)</f>
        <v>0.015289351851851853</v>
      </c>
      <c r="I35" s="21">
        <v>13</v>
      </c>
      <c r="J35" s="27">
        <f>RANK(H35,Kategorie!$H$1:$H$52,1)</f>
        <v>26</v>
      </c>
      <c r="K35" s="28">
        <f>H35/$H$1</f>
        <v>0.0030578703703703705</v>
      </c>
    </row>
    <row r="36" spans="1:11" ht="12.75">
      <c r="A36" s="21">
        <f>ROW(C9)</f>
        <v>9</v>
      </c>
      <c r="B36" s="22">
        <v>57</v>
      </c>
      <c r="C36" s="23" t="s">
        <v>87</v>
      </c>
      <c r="D36" s="23" t="s">
        <v>62</v>
      </c>
      <c r="E36" s="23" t="s">
        <v>88</v>
      </c>
      <c r="F36" s="24">
        <v>1968</v>
      </c>
      <c r="G36" s="25" t="str">
        <f>VLOOKUP(F36,RN!$A$1:$B$97,2,0)</f>
        <v>MB</v>
      </c>
      <c r="H36" s="26">
        <f>VLOOKUP(B36,MC!$A$2:$B$1012,2,0)</f>
        <v>0.01587962962962963</v>
      </c>
      <c r="I36" s="21">
        <v>12</v>
      </c>
      <c r="J36" s="27">
        <f>RANK(H36,Kategorie!$H$1:$H$52,1)</f>
        <v>30</v>
      </c>
      <c r="K36" s="28">
        <f>H36/$H$1</f>
        <v>0.003175925925925926</v>
      </c>
    </row>
    <row r="37" spans="1:11" ht="12.75">
      <c r="A37" s="21">
        <f>ROW(C10)</f>
        <v>10</v>
      </c>
      <c r="B37" s="22">
        <v>46</v>
      </c>
      <c r="C37" s="23" t="s">
        <v>89</v>
      </c>
      <c r="D37" s="23" t="s">
        <v>90</v>
      </c>
      <c r="E37" s="23" t="s">
        <v>88</v>
      </c>
      <c r="F37" s="24">
        <v>1971</v>
      </c>
      <c r="G37" s="25" t="str">
        <f>VLOOKUP(F37,RN!$A$1:$B$97,2,0)</f>
        <v>MB</v>
      </c>
      <c r="H37" s="26">
        <f>VLOOKUP(B37,MC!$A$2:$B$1012,2,0)</f>
        <v>0.015983796296296298</v>
      </c>
      <c r="I37" s="21">
        <v>11</v>
      </c>
      <c r="J37" s="27">
        <f>RANK(H37,Kategorie!$H$1:$H$52,1)</f>
        <v>31</v>
      </c>
      <c r="K37" s="28">
        <f>H37/$H$1</f>
        <v>0.0031967592592592594</v>
      </c>
    </row>
    <row r="38" spans="1:11" ht="12.75">
      <c r="A38" s="21">
        <f>ROW(C11)</f>
        <v>11</v>
      </c>
      <c r="B38" s="22">
        <v>38</v>
      </c>
      <c r="C38" s="23" t="s">
        <v>91</v>
      </c>
      <c r="D38" s="23" t="s">
        <v>73</v>
      </c>
      <c r="E38" s="23" t="s">
        <v>92</v>
      </c>
      <c r="F38" s="24">
        <v>1967</v>
      </c>
      <c r="G38" s="25" t="str">
        <f>VLOOKUP(F38,RN!$A$1:$B$97,2,0)</f>
        <v>MB</v>
      </c>
      <c r="H38" s="26">
        <f>VLOOKUP(B38,MC!$A$2:$B$1012,2,0)</f>
        <v>0.018831018518518518</v>
      </c>
      <c r="I38" s="21">
        <v>10</v>
      </c>
      <c r="J38" s="27">
        <f>RANK(H38,Kategorie!$H$1:$H$52,1)</f>
        <v>43</v>
      </c>
      <c r="K38" s="28">
        <f>H38/$H$1</f>
        <v>0.0037662037037037035</v>
      </c>
    </row>
    <row r="39" spans="1:11" ht="12.75">
      <c r="A39" s="15"/>
      <c r="B39" s="16"/>
      <c r="C39" s="18" t="s">
        <v>93</v>
      </c>
      <c r="D39" s="18" t="s">
        <v>94</v>
      </c>
      <c r="E39" s="29"/>
      <c r="F39" s="16"/>
      <c r="G39" s="19" t="s">
        <v>68</v>
      </c>
      <c r="H39" s="19"/>
      <c r="I39" s="16"/>
      <c r="J39" s="30"/>
      <c r="K39" s="20"/>
    </row>
    <row r="40" spans="1:11" ht="12.75">
      <c r="A40" s="21">
        <f>ROW(C1)</f>
        <v>1</v>
      </c>
      <c r="B40" s="22">
        <v>4</v>
      </c>
      <c r="C40" s="24" t="s">
        <v>95</v>
      </c>
      <c r="D40" s="24" t="s">
        <v>39</v>
      </c>
      <c r="E40" s="24" t="s">
        <v>96</v>
      </c>
      <c r="F40" s="24">
        <v>1960</v>
      </c>
      <c r="G40" s="25" t="str">
        <f>VLOOKUP(F40,RN!$A$1:$B$97,2,0)</f>
        <v>MC</v>
      </c>
      <c r="H40" s="26">
        <f>VLOOKUP(B40,MC!$A$2:$B$1012,2,0)</f>
        <v>0.012268518518518519</v>
      </c>
      <c r="I40" s="21">
        <v>30</v>
      </c>
      <c r="J40" s="27">
        <f>RANK(H40,Kategorie!$H$1:$H$52,1)</f>
        <v>3</v>
      </c>
      <c r="K40" s="28">
        <f>H40/$H$1</f>
        <v>0.0024537037037037036</v>
      </c>
    </row>
    <row r="41" spans="1:11" ht="14.25">
      <c r="A41" s="21">
        <f>ROW(C2)</f>
        <v>2</v>
      </c>
      <c r="B41" s="22">
        <v>1</v>
      </c>
      <c r="C41" s="24" t="s">
        <v>97</v>
      </c>
      <c r="D41" s="24" t="s">
        <v>98</v>
      </c>
      <c r="E41" s="24" t="s">
        <v>99</v>
      </c>
      <c r="F41" s="24">
        <v>1956</v>
      </c>
      <c r="G41" s="25" t="str">
        <f>VLOOKUP(F41,RN!$A$1:$B$97,2,0)</f>
        <v>MC</v>
      </c>
      <c r="H41" s="26">
        <f>VLOOKUP(B41,MC!$A$2:$B$1012,2,0)</f>
        <v>0.013159722222222222</v>
      </c>
      <c r="I41" s="21">
        <v>25</v>
      </c>
      <c r="J41" s="27">
        <f>RANK(H41,Kategorie!$H$1:$H$52,1)</f>
        <v>9</v>
      </c>
      <c r="K41" s="28">
        <f>H41/$H$1</f>
        <v>0.0026319444444444446</v>
      </c>
    </row>
    <row r="42" spans="1:11" ht="14.25">
      <c r="A42" s="21">
        <f>ROW(C3)</f>
        <v>3</v>
      </c>
      <c r="B42" s="22">
        <v>3</v>
      </c>
      <c r="C42" s="24" t="s">
        <v>100</v>
      </c>
      <c r="D42" s="24" t="s">
        <v>101</v>
      </c>
      <c r="E42" s="24" t="s">
        <v>102</v>
      </c>
      <c r="F42" s="24">
        <v>1960</v>
      </c>
      <c r="G42" s="25" t="str">
        <f>VLOOKUP(F42,RN!$A$1:$B$97,2,0)</f>
        <v>MC</v>
      </c>
      <c r="H42" s="26">
        <f>VLOOKUP(B42,MC!$A$2:$B$1012,2,0)</f>
        <v>0.01357638888888889</v>
      </c>
      <c r="I42" s="21">
        <v>21</v>
      </c>
      <c r="J42" s="27">
        <f>RANK(H42,Kategorie!$H$1:$H$52,1)</f>
        <v>12</v>
      </c>
      <c r="K42" s="28">
        <f>H42/$H$1</f>
        <v>0.002715277777777778</v>
      </c>
    </row>
    <row r="43" spans="1:11" ht="14.25">
      <c r="A43" s="21">
        <f>ROW(C4)</f>
        <v>4</v>
      </c>
      <c r="B43" s="22">
        <v>12</v>
      </c>
      <c r="C43" s="23" t="s">
        <v>103</v>
      </c>
      <c r="D43" s="23" t="s">
        <v>21</v>
      </c>
      <c r="E43" s="23" t="s">
        <v>88</v>
      </c>
      <c r="F43" s="24">
        <v>1956</v>
      </c>
      <c r="G43" s="25" t="str">
        <f>VLOOKUP(F43,RN!$A$1:$B$97,2,0)</f>
        <v>MC</v>
      </c>
      <c r="H43" s="26">
        <f>VLOOKUP(B43,MC!$A$2:$B$1012,2,0)</f>
        <v>0.014282407407407407</v>
      </c>
      <c r="I43" s="21">
        <v>18</v>
      </c>
      <c r="J43" s="27">
        <f>RANK(H43,Kategorie!$H$1:$H$52,1)</f>
        <v>18</v>
      </c>
      <c r="K43" s="28">
        <f>H43/$H$1</f>
        <v>0.0028564814814814815</v>
      </c>
    </row>
    <row r="44" spans="1:11" ht="14.25">
      <c r="A44" s="21">
        <f>ROW(C5)</f>
        <v>5</v>
      </c>
      <c r="B44" s="22">
        <v>5</v>
      </c>
      <c r="C44" s="24" t="s">
        <v>51</v>
      </c>
      <c r="D44" s="24" t="s">
        <v>21</v>
      </c>
      <c r="E44" s="24" t="s">
        <v>92</v>
      </c>
      <c r="F44" s="24">
        <v>1957</v>
      </c>
      <c r="G44" s="25" t="str">
        <f>VLOOKUP(F44,RN!$A$1:$B$97,2,0)</f>
        <v>MC</v>
      </c>
      <c r="H44" s="26">
        <f>VLOOKUP(B44,MC!$A$2:$B$1012,2,0)</f>
        <v>0.014409722222222223</v>
      </c>
      <c r="I44" s="21">
        <v>16</v>
      </c>
      <c r="J44" s="27">
        <f>RANK(H44,Kategorie!$H$1:$H$52,1)</f>
        <v>20</v>
      </c>
      <c r="K44" s="28">
        <f>H44/$H$1</f>
        <v>0.002881944444444445</v>
      </c>
    </row>
    <row r="45" spans="1:11" ht="14.25">
      <c r="A45" s="21">
        <f>ROW(C6)</f>
        <v>6</v>
      </c>
      <c r="B45" s="22">
        <v>11</v>
      </c>
      <c r="C45" s="24" t="s">
        <v>104</v>
      </c>
      <c r="D45" s="24" t="s">
        <v>101</v>
      </c>
      <c r="E45" s="24" t="s">
        <v>71</v>
      </c>
      <c r="F45" s="24">
        <v>1961</v>
      </c>
      <c r="G45" s="25" t="str">
        <f>VLOOKUP(F45,RN!$A$1:$B$97,2,0)</f>
        <v>MC</v>
      </c>
      <c r="H45" s="26">
        <f>VLOOKUP(B45,MC!$A$2:$B$1012,2,0)</f>
        <v>0.014479166666666666</v>
      </c>
      <c r="I45" s="21">
        <v>15</v>
      </c>
      <c r="J45" s="27">
        <f>RANK(H45,Kategorie!$H$1:$H$52,1)</f>
        <v>21</v>
      </c>
      <c r="K45" s="28">
        <f>H45/$H$1</f>
        <v>0.002895833333333333</v>
      </c>
    </row>
    <row r="46" spans="1:11" ht="14.25">
      <c r="A46" s="21">
        <f>ROW(C7)</f>
        <v>7</v>
      </c>
      <c r="B46" s="22">
        <v>19</v>
      </c>
      <c r="C46" s="24" t="s">
        <v>62</v>
      </c>
      <c r="D46" s="24" t="s">
        <v>105</v>
      </c>
      <c r="E46" s="24" t="s">
        <v>55</v>
      </c>
      <c r="F46" s="24">
        <v>1958</v>
      </c>
      <c r="G46" s="25" t="str">
        <f>VLOOKUP(F46,RN!$A$1:$B$97,2,0)</f>
        <v>MC</v>
      </c>
      <c r="H46" s="26">
        <f>VLOOKUP(B46,MC!$A$2:$B$1012,2,0)</f>
        <v>0.01565972222222222</v>
      </c>
      <c r="I46" s="21">
        <v>14</v>
      </c>
      <c r="J46" s="27">
        <f>RANK(H46,Kategorie!$H$1:$H$52,1)</f>
        <v>29</v>
      </c>
      <c r="K46" s="28">
        <f>H46/$H$1</f>
        <v>0.003131944444444444</v>
      </c>
    </row>
    <row r="47" spans="1:11" ht="14.25">
      <c r="A47" s="21">
        <f>ROW(C8)</f>
        <v>8</v>
      </c>
      <c r="B47" s="22">
        <v>48</v>
      </c>
      <c r="C47" s="24" t="s">
        <v>106</v>
      </c>
      <c r="D47" s="24" t="s">
        <v>107</v>
      </c>
      <c r="E47" s="24" t="s">
        <v>108</v>
      </c>
      <c r="F47" s="24">
        <v>1958</v>
      </c>
      <c r="G47" s="25" t="str">
        <f>VLOOKUP(F47,RN!$A$1:$B$97,2,0)</f>
        <v>MC</v>
      </c>
      <c r="H47" s="26">
        <f>VLOOKUP(B47,MC!$A$2:$B$1012,2,0)</f>
        <v>0.01605324074074074</v>
      </c>
      <c r="I47" s="21">
        <v>13</v>
      </c>
      <c r="J47" s="27">
        <f>RANK(H47,Kategorie!$H$1:$H$52,1)</f>
        <v>34</v>
      </c>
      <c r="K47" s="28">
        <f>H47/$H$1</f>
        <v>0.003210648148148148</v>
      </c>
    </row>
    <row r="48" spans="1:11" ht="12.75">
      <c r="A48" s="15"/>
      <c r="B48" s="16"/>
      <c r="C48" s="18" t="s">
        <v>109</v>
      </c>
      <c r="D48" s="18" t="s">
        <v>110</v>
      </c>
      <c r="E48" s="29"/>
      <c r="F48" s="16"/>
      <c r="G48" s="19" t="s">
        <v>68</v>
      </c>
      <c r="H48" s="19"/>
      <c r="I48" s="16"/>
      <c r="J48" s="30"/>
      <c r="K48" s="20"/>
    </row>
    <row r="49" spans="1:11" ht="12.75">
      <c r="A49" s="21">
        <f>ROW(C1)</f>
        <v>1</v>
      </c>
      <c r="B49" s="22">
        <v>15</v>
      </c>
      <c r="C49" s="23" t="s">
        <v>111</v>
      </c>
      <c r="D49" s="23" t="s">
        <v>112</v>
      </c>
      <c r="E49" s="23" t="s">
        <v>113</v>
      </c>
      <c r="F49" s="24">
        <v>1951</v>
      </c>
      <c r="G49" s="25" t="str">
        <f>VLOOKUP(F49,RN!$A$1:$B$97,2,0)</f>
        <v>MD</v>
      </c>
      <c r="H49" s="26">
        <f>VLOOKUP(B49,MC!$A$2:$B$1012,2,0)</f>
        <v>0.015532407407407408</v>
      </c>
      <c r="I49" s="21">
        <v>30</v>
      </c>
      <c r="J49" s="27">
        <f>RANK(H49,Kategorie!$H$1:$H$52,1)</f>
        <v>28</v>
      </c>
      <c r="K49" s="28">
        <f>H49/$H$1</f>
        <v>0.0031064814814814818</v>
      </c>
    </row>
    <row r="50" spans="1:11" ht="12.75">
      <c r="A50" s="21">
        <f>ROW(C2)</f>
        <v>2</v>
      </c>
      <c r="B50" s="22">
        <v>21</v>
      </c>
      <c r="C50" s="23" t="s">
        <v>114</v>
      </c>
      <c r="D50" s="23" t="s">
        <v>27</v>
      </c>
      <c r="E50" s="23" t="s">
        <v>25</v>
      </c>
      <c r="F50" s="24">
        <v>1949</v>
      </c>
      <c r="G50" s="25" t="str">
        <f>VLOOKUP(F50,RN!$A$1:$B$97,2,0)</f>
        <v>MD</v>
      </c>
      <c r="H50" s="26">
        <f>VLOOKUP(B50,MC!$A$2:$B$1012,2,0)</f>
        <v>0.016006944444444445</v>
      </c>
      <c r="I50" s="21">
        <v>25</v>
      </c>
      <c r="J50" s="27">
        <f>RANK(H50,Kategorie!$H$1:$H$52,1)</f>
        <v>32</v>
      </c>
      <c r="K50" s="28">
        <f>H50/$H$1</f>
        <v>0.003201388888888889</v>
      </c>
    </row>
    <row r="51" spans="1:11" ht="12.75">
      <c r="A51" s="21">
        <f>ROW(C3)</f>
        <v>3</v>
      </c>
      <c r="B51" s="22">
        <v>40</v>
      </c>
      <c r="C51" s="23" t="s">
        <v>115</v>
      </c>
      <c r="D51" s="23" t="s">
        <v>21</v>
      </c>
      <c r="E51" s="23" t="s">
        <v>25</v>
      </c>
      <c r="F51" s="24">
        <v>1946</v>
      </c>
      <c r="G51" s="25" t="str">
        <f>VLOOKUP(F51,RN!$A$1:$B$97,2,0)</f>
        <v>MD</v>
      </c>
      <c r="H51" s="26">
        <f>VLOOKUP(B51,MC!$A$2:$B$1012,2,0)</f>
        <v>0.016296296296296295</v>
      </c>
      <c r="I51" s="21">
        <v>21</v>
      </c>
      <c r="J51" s="27">
        <f>RANK(H51,Kategorie!$H$1:$H$52,1)</f>
        <v>35</v>
      </c>
      <c r="K51" s="28">
        <f>H51/$H$1</f>
        <v>0.003259259259259259</v>
      </c>
    </row>
    <row r="52" spans="1:11" ht="12.75">
      <c r="A52" s="21">
        <f>ROW(C4)</f>
        <v>4</v>
      </c>
      <c r="B52" s="22">
        <v>2</v>
      </c>
      <c r="C52" s="23" t="s">
        <v>116</v>
      </c>
      <c r="D52" s="23" t="s">
        <v>98</v>
      </c>
      <c r="E52" s="23" t="s">
        <v>117</v>
      </c>
      <c r="F52" s="24">
        <v>1946</v>
      </c>
      <c r="G52" s="25" t="str">
        <f>VLOOKUP(F52,RN!$A$1:$B$97,2,0)</f>
        <v>MD</v>
      </c>
      <c r="H52" s="26">
        <f>VLOOKUP(B52,MC!$A$2:$B$1012,2,0)</f>
        <v>0.016608796296296295</v>
      </c>
      <c r="I52" s="21">
        <v>18</v>
      </c>
      <c r="J52" s="27">
        <f>RANK(H52,Kategorie!$H$1:$H$52,1)</f>
        <v>37</v>
      </c>
      <c r="K52" s="28">
        <f>H52/$H$1</f>
        <v>0.003321759259259259</v>
      </c>
    </row>
    <row r="53" spans="1:11" s="6" customFormat="1" ht="17.25">
      <c r="A53" s="2" t="s">
        <v>0</v>
      </c>
      <c r="B53" s="3"/>
      <c r="C53" s="3"/>
      <c r="D53" s="3"/>
      <c r="E53" s="3"/>
      <c r="F53" s="3"/>
      <c r="G53" s="3"/>
      <c r="H53" s="31">
        <v>2.5</v>
      </c>
      <c r="I53" s="5" t="s">
        <v>1</v>
      </c>
      <c r="J53" s="32"/>
      <c r="K53" s="5"/>
    </row>
    <row r="54" spans="1:11" s="11" customFormat="1" ht="15">
      <c r="A54" s="7" t="s">
        <v>2</v>
      </c>
      <c r="B54" s="8"/>
      <c r="C54" s="8"/>
      <c r="D54" s="8"/>
      <c r="E54" s="8"/>
      <c r="F54" s="8"/>
      <c r="G54" s="8"/>
      <c r="H54" s="8" t="s">
        <v>3</v>
      </c>
      <c r="I54" s="9"/>
      <c r="J54" s="33"/>
      <c r="K54" s="10"/>
    </row>
    <row r="55" spans="1:11" ht="12.75">
      <c r="A55" s="15"/>
      <c r="B55" s="16"/>
      <c r="C55" s="18" t="s">
        <v>118</v>
      </c>
      <c r="D55" s="18"/>
      <c r="E55" s="29"/>
      <c r="F55" s="16"/>
      <c r="G55" s="16"/>
      <c r="H55" s="19"/>
      <c r="I55" s="16"/>
      <c r="J55" s="30"/>
      <c r="K55" s="20"/>
    </row>
    <row r="56" spans="1:11" ht="12.75">
      <c r="A56" s="21">
        <f>ROW(C1)</f>
        <v>1</v>
      </c>
      <c r="B56" s="22">
        <v>17</v>
      </c>
      <c r="C56" s="24" t="s">
        <v>119</v>
      </c>
      <c r="D56" s="24" t="s">
        <v>120</v>
      </c>
      <c r="E56" s="24" t="s">
        <v>71</v>
      </c>
      <c r="F56" s="24">
        <v>1972</v>
      </c>
      <c r="G56" s="25" t="s">
        <v>121</v>
      </c>
      <c r="H56" s="26">
        <f>VLOOKUP(B56,MC!$A$2:$B$1012,2,0)</f>
        <v>0.006689814814814815</v>
      </c>
      <c r="I56" s="21">
        <v>30</v>
      </c>
      <c r="J56" s="27">
        <f>ROW(L1)</f>
        <v>1</v>
      </c>
      <c r="K56" s="28">
        <f>H56/$H$53</f>
        <v>0.002675925925925926</v>
      </c>
    </row>
    <row r="57" spans="1:11" ht="12.75">
      <c r="A57" s="21">
        <f>ROW(C2)</f>
        <v>2</v>
      </c>
      <c r="B57" s="22">
        <v>10</v>
      </c>
      <c r="C57" s="24" t="s">
        <v>122</v>
      </c>
      <c r="D57" s="24" t="s">
        <v>123</v>
      </c>
      <c r="E57" s="24" t="s">
        <v>33</v>
      </c>
      <c r="F57" s="24">
        <v>1994</v>
      </c>
      <c r="G57" s="25" t="s">
        <v>121</v>
      </c>
      <c r="H57" s="26">
        <f>VLOOKUP(B57,MC!$A$2:$B$1012,2,0)</f>
        <v>0.007048611111111111</v>
      </c>
      <c r="I57" s="21">
        <v>25</v>
      </c>
      <c r="J57" s="27">
        <f>ROW(L2)</f>
        <v>2</v>
      </c>
      <c r="K57" s="28">
        <f>H57/$H$53</f>
        <v>0.0028194444444444447</v>
      </c>
    </row>
    <row r="58" spans="1:11" ht="12.75">
      <c r="A58" s="21">
        <f>ROW(C3)</f>
        <v>3</v>
      </c>
      <c r="B58" s="22">
        <v>53</v>
      </c>
      <c r="C58" s="23" t="s">
        <v>124</v>
      </c>
      <c r="D58" s="23" t="s">
        <v>125</v>
      </c>
      <c r="E58" s="23" t="s">
        <v>126</v>
      </c>
      <c r="F58" s="24">
        <v>1966</v>
      </c>
      <c r="G58" s="25" t="s">
        <v>121</v>
      </c>
      <c r="H58" s="26">
        <f>VLOOKUP(B58,MC!$A$2:$B$1012,2,0)</f>
        <v>0.0075</v>
      </c>
      <c r="I58" s="21">
        <v>21</v>
      </c>
      <c r="J58" s="27">
        <f>ROW(L3)</f>
        <v>3</v>
      </c>
      <c r="K58" s="28">
        <f>H58/$H$53</f>
        <v>0.003</v>
      </c>
    </row>
    <row r="59" spans="1:11" ht="12.75">
      <c r="A59" s="21">
        <f>ROW(C4)</f>
        <v>4</v>
      </c>
      <c r="B59" s="22">
        <v>16</v>
      </c>
      <c r="C59" s="24" t="s">
        <v>127</v>
      </c>
      <c r="D59" s="24" t="s">
        <v>128</v>
      </c>
      <c r="E59" s="24" t="s">
        <v>22</v>
      </c>
      <c r="F59" s="24">
        <v>1977</v>
      </c>
      <c r="G59" s="25" t="s">
        <v>121</v>
      </c>
      <c r="H59" s="26">
        <f>VLOOKUP(B59,MC!$A$2:$B$1012,2,0)</f>
        <v>0.007650462962962963</v>
      </c>
      <c r="I59" s="21">
        <v>18</v>
      </c>
      <c r="J59" s="27">
        <f>ROW(L4)</f>
        <v>4</v>
      </c>
      <c r="K59" s="28">
        <f>H59/$H$53</f>
        <v>0.0030601851851851853</v>
      </c>
    </row>
    <row r="60" spans="1:11" ht="12.75">
      <c r="A60" s="21">
        <f>ROW(C5)</f>
        <v>5</v>
      </c>
      <c r="B60" s="22">
        <v>33</v>
      </c>
      <c r="C60" s="24" t="s">
        <v>129</v>
      </c>
      <c r="D60" s="24" t="s">
        <v>130</v>
      </c>
      <c r="E60" s="24" t="s">
        <v>131</v>
      </c>
      <c r="F60" s="24">
        <v>1993</v>
      </c>
      <c r="G60" s="25" t="s">
        <v>121</v>
      </c>
      <c r="H60" s="26">
        <f>VLOOKUP(B60,MC!$A$2:$B$1012,2,0)</f>
        <v>0.007719907407407407</v>
      </c>
      <c r="I60" s="21">
        <v>16</v>
      </c>
      <c r="J60" s="27">
        <f>ROW(L5)</f>
        <v>5</v>
      </c>
      <c r="K60" s="28">
        <f>H60/$H$53</f>
        <v>0.003087962962962963</v>
      </c>
    </row>
    <row r="61" spans="1:11" ht="12.75">
      <c r="A61" s="21">
        <f>ROW(C6)</f>
        <v>6</v>
      </c>
      <c r="B61" s="22">
        <v>24</v>
      </c>
      <c r="C61" s="24" t="s">
        <v>132</v>
      </c>
      <c r="D61" s="24" t="s">
        <v>133</v>
      </c>
      <c r="E61" s="24" t="s">
        <v>40</v>
      </c>
      <c r="F61" s="24">
        <v>1983</v>
      </c>
      <c r="G61" s="25" t="s">
        <v>121</v>
      </c>
      <c r="H61" s="26">
        <f>VLOOKUP(B61,MC!$A$2:$B$1012,2,0)</f>
        <v>0.007905092592592592</v>
      </c>
      <c r="I61" s="21">
        <v>15</v>
      </c>
      <c r="J61" s="27">
        <f>ROW(L6)</f>
        <v>6</v>
      </c>
      <c r="K61" s="28">
        <f>H61/$H$53</f>
        <v>0.003162037037037037</v>
      </c>
    </row>
    <row r="62" spans="1:11" ht="12.75">
      <c r="A62" s="21">
        <f>ROW(C7)</f>
        <v>7</v>
      </c>
      <c r="B62" s="22">
        <v>36</v>
      </c>
      <c r="C62" s="23" t="s">
        <v>134</v>
      </c>
      <c r="D62" s="23" t="s">
        <v>135</v>
      </c>
      <c r="E62" s="23" t="s">
        <v>131</v>
      </c>
      <c r="F62" s="24">
        <v>1996</v>
      </c>
      <c r="G62" s="25" t="s">
        <v>121</v>
      </c>
      <c r="H62" s="26">
        <f>VLOOKUP(B62,MC!$A$2:$B$1012,2,0)</f>
        <v>0.008136574074074074</v>
      </c>
      <c r="I62" s="21">
        <v>14</v>
      </c>
      <c r="J62" s="27">
        <f>ROW(L7)</f>
        <v>7</v>
      </c>
      <c r="K62" s="28">
        <f>H62/$H$53</f>
        <v>0.0032546296296296295</v>
      </c>
    </row>
    <row r="63" spans="1:11" ht="12.75">
      <c r="A63" s="21">
        <f>ROW(C8)</f>
        <v>8</v>
      </c>
      <c r="B63" s="22">
        <v>39</v>
      </c>
      <c r="C63" s="24" t="s">
        <v>136</v>
      </c>
      <c r="D63" s="24" t="s">
        <v>137</v>
      </c>
      <c r="E63" s="24" t="s">
        <v>28</v>
      </c>
      <c r="F63" s="24">
        <v>1996</v>
      </c>
      <c r="G63" s="25" t="s">
        <v>121</v>
      </c>
      <c r="H63" s="26">
        <f>VLOOKUP(B63,MC!$A$2:$B$1012,2,0)</f>
        <v>0.008935185185185185</v>
      </c>
      <c r="I63" s="21">
        <v>13</v>
      </c>
      <c r="J63" s="27">
        <f>ROW(L8)</f>
        <v>8</v>
      </c>
      <c r="K63" s="28">
        <f>H63/$H$53</f>
        <v>0.003574074074074074</v>
      </c>
    </row>
    <row r="64" spans="1:11" ht="12.75">
      <c r="A64" s="21">
        <f>ROW(C9)</f>
        <v>9</v>
      </c>
      <c r="B64" s="22">
        <v>49</v>
      </c>
      <c r="C64" s="24" t="s">
        <v>138</v>
      </c>
      <c r="D64" s="24" t="s">
        <v>139</v>
      </c>
      <c r="E64" s="24" t="s">
        <v>28</v>
      </c>
      <c r="F64" s="24">
        <v>1959</v>
      </c>
      <c r="G64" s="25" t="s">
        <v>121</v>
      </c>
      <c r="H64" s="26">
        <f>VLOOKUP(B64,MC!$A$2:$B$1012,2,0)</f>
        <v>0.00982638888888889</v>
      </c>
      <c r="I64" s="21">
        <v>12</v>
      </c>
      <c r="J64" s="27">
        <f>ROW(L9)</f>
        <v>9</v>
      </c>
      <c r="K64" s="28">
        <f>H64/$H$53</f>
        <v>0.003930555555555556</v>
      </c>
    </row>
    <row r="65" spans="1:11" ht="12.75">
      <c r="A65" s="21">
        <f>ROW(C10)</f>
        <v>10</v>
      </c>
      <c r="B65" s="22">
        <v>35</v>
      </c>
      <c r="C65" s="24" t="s">
        <v>140</v>
      </c>
      <c r="D65" s="24" t="s">
        <v>141</v>
      </c>
      <c r="E65" s="24" t="s">
        <v>55</v>
      </c>
      <c r="F65" s="24">
        <v>1988</v>
      </c>
      <c r="G65" s="25" t="s">
        <v>121</v>
      </c>
      <c r="H65" s="26">
        <f>VLOOKUP(B65,MC!$A$2:$B$1012,2,0)</f>
        <v>0.009988425925925927</v>
      </c>
      <c r="I65" s="21">
        <v>11</v>
      </c>
      <c r="J65" s="27">
        <f>ROW(L10)</f>
        <v>10</v>
      </c>
      <c r="K65" s="28">
        <f>H65/$H$53</f>
        <v>0.0039953703703703705</v>
      </c>
    </row>
    <row r="66" spans="1:11" ht="12.75">
      <c r="A66" s="21">
        <f>ROW(C11)</f>
        <v>11</v>
      </c>
      <c r="B66" s="22">
        <v>29</v>
      </c>
      <c r="C66" s="23" t="s">
        <v>142</v>
      </c>
      <c r="D66" s="23" t="s">
        <v>125</v>
      </c>
      <c r="E66" s="23" t="s">
        <v>143</v>
      </c>
      <c r="F66" s="24">
        <v>1982</v>
      </c>
      <c r="G66" s="25" t="s">
        <v>121</v>
      </c>
      <c r="H66" s="26">
        <f>VLOOKUP(B66,MC!$A$2:$B$1012,2,0)</f>
        <v>0.010185185185185186</v>
      </c>
      <c r="I66" s="21">
        <v>10</v>
      </c>
      <c r="J66" s="27">
        <f>ROW(L11)</f>
        <v>11</v>
      </c>
      <c r="K66" s="28">
        <f>H66/$H$53</f>
        <v>0.004074074074074075</v>
      </c>
    </row>
    <row r="67" spans="1:11" ht="12.75">
      <c r="A67" s="21">
        <f>ROW(C12)</f>
        <v>12</v>
      </c>
      <c r="B67" s="22">
        <v>56</v>
      </c>
      <c r="C67" s="24" t="s">
        <v>144</v>
      </c>
      <c r="D67" s="24" t="s">
        <v>145</v>
      </c>
      <c r="E67" s="24" t="s">
        <v>146</v>
      </c>
      <c r="F67" s="24">
        <v>1964</v>
      </c>
      <c r="G67" s="25" t="s">
        <v>121</v>
      </c>
      <c r="H67" s="34">
        <f>VLOOKUP(B67,MC!$A$2:$B$1012,2,0)</f>
        <v>0.011134259259259259</v>
      </c>
      <c r="I67" s="21">
        <v>9</v>
      </c>
      <c r="J67" s="27">
        <f>ROW(L12)</f>
        <v>12</v>
      </c>
      <c r="K67" s="28">
        <f>H67/$H$53</f>
        <v>0.004453703703703704</v>
      </c>
    </row>
    <row r="68" spans="1:11" s="6" customFormat="1" ht="17.25">
      <c r="A68" s="2" t="s">
        <v>0</v>
      </c>
      <c r="B68" s="3"/>
      <c r="C68" s="3"/>
      <c r="D68" s="3"/>
      <c r="E68" s="3"/>
      <c r="F68" s="3"/>
      <c r="G68" s="3"/>
      <c r="H68" s="4">
        <v>1.1</v>
      </c>
      <c r="I68" s="5" t="s">
        <v>1</v>
      </c>
      <c r="J68" s="32"/>
      <c r="K68" s="5"/>
    </row>
    <row r="69" spans="1:11" s="11" customFormat="1" ht="15">
      <c r="A69" s="7" t="s">
        <v>2</v>
      </c>
      <c r="B69" s="8"/>
      <c r="C69" s="8"/>
      <c r="D69" s="8"/>
      <c r="E69" s="8"/>
      <c r="F69" s="8"/>
      <c r="G69" s="8"/>
      <c r="H69" s="8" t="s">
        <v>3</v>
      </c>
      <c r="I69" s="9"/>
      <c r="J69" s="33"/>
      <c r="K69" s="10"/>
    </row>
    <row r="70" spans="1:11" ht="12.75">
      <c r="A70" s="15"/>
      <c r="B70" s="16"/>
      <c r="C70" s="18" t="s">
        <v>147</v>
      </c>
      <c r="D70" s="18"/>
      <c r="E70" s="29"/>
      <c r="F70" s="16"/>
      <c r="G70" s="16"/>
      <c r="H70" s="19"/>
      <c r="I70" s="16"/>
      <c r="J70" s="30"/>
      <c r="K70" s="20"/>
    </row>
    <row r="71" spans="1:11" ht="12.75">
      <c r="A71" s="21">
        <f>ROW(C1)</f>
        <v>1</v>
      </c>
      <c r="B71" s="22">
        <v>96</v>
      </c>
      <c r="C71" s="24" t="s">
        <v>43</v>
      </c>
      <c r="D71" s="24" t="s">
        <v>44</v>
      </c>
      <c r="E71" s="24" t="s">
        <v>148</v>
      </c>
      <c r="F71" s="24">
        <v>1999</v>
      </c>
      <c r="G71" s="25" t="s">
        <v>149</v>
      </c>
      <c r="H71" s="26">
        <f>VLOOKUP(B71,MC!$A$2:$B$1012,2,0)</f>
        <v>0.0031134259259259257</v>
      </c>
      <c r="I71" s="21"/>
      <c r="J71" s="27">
        <f>ROW(L1)</f>
        <v>1</v>
      </c>
      <c r="K71" s="28">
        <f>H71/$H$68</f>
        <v>0.002830387205387205</v>
      </c>
    </row>
    <row r="72" spans="1:11" ht="12.75">
      <c r="A72" s="21">
        <f>ROW(C2)</f>
        <v>2</v>
      </c>
      <c r="B72" s="22">
        <v>98</v>
      </c>
      <c r="C72" s="24" t="s">
        <v>150</v>
      </c>
      <c r="D72" s="24" t="s">
        <v>30</v>
      </c>
      <c r="E72" s="24" t="s">
        <v>88</v>
      </c>
      <c r="F72" s="24">
        <v>1986</v>
      </c>
      <c r="G72" s="25" t="s">
        <v>149</v>
      </c>
      <c r="H72" s="26">
        <f>VLOOKUP(B72,MC!$A$2:$B$1012,2,0)</f>
        <v>0.003935185185185185</v>
      </c>
      <c r="I72" s="21"/>
      <c r="J72" s="27">
        <f>ROW(L2)</f>
        <v>2</v>
      </c>
      <c r="K72" s="28">
        <f>H72/$H$68</f>
        <v>0.0035774410774410768</v>
      </c>
    </row>
    <row r="73" spans="1:11" ht="12.75">
      <c r="A73" s="21">
        <f>ROW(C3)</f>
        <v>3</v>
      </c>
      <c r="B73" s="22">
        <v>95</v>
      </c>
      <c r="C73" s="24" t="s">
        <v>140</v>
      </c>
      <c r="D73" s="24" t="s">
        <v>141</v>
      </c>
      <c r="E73" s="24" t="s">
        <v>55</v>
      </c>
      <c r="F73" s="24">
        <v>1967</v>
      </c>
      <c r="G73" s="25" t="s">
        <v>149</v>
      </c>
      <c r="H73" s="26">
        <f>VLOOKUP(B73,MC!$A$2:$B$1012,2,0)</f>
        <v>0.004247685185185185</v>
      </c>
      <c r="I73" s="21"/>
      <c r="J73" s="27">
        <f>ROW(L3)</f>
        <v>3</v>
      </c>
      <c r="K73" s="28">
        <f>H73/$H$68</f>
        <v>0.003861531986531986</v>
      </c>
    </row>
    <row r="74" spans="1:11" ht="12.75">
      <c r="A74" s="21">
        <f>ROW(C4)</f>
        <v>4</v>
      </c>
      <c r="B74" s="22">
        <v>97</v>
      </c>
      <c r="C74" s="24" t="s">
        <v>151</v>
      </c>
      <c r="D74" s="24" t="s">
        <v>152</v>
      </c>
      <c r="E74" s="24" t="s">
        <v>88</v>
      </c>
      <c r="F74" s="24">
        <v>1987</v>
      </c>
      <c r="G74" s="25" t="s">
        <v>149</v>
      </c>
      <c r="H74" s="26">
        <f>VLOOKUP(B74,MC!$A$2:$B$1012,2,0)</f>
        <v>0.004641203703703704</v>
      </c>
      <c r="I74" s="21"/>
      <c r="J74" s="27">
        <f>ROW(L4)</f>
        <v>4</v>
      </c>
      <c r="K74" s="28">
        <f>H74/$H$68</f>
        <v>0.004219276094276094</v>
      </c>
    </row>
    <row r="75" spans="1:11" ht="12.75">
      <c r="A75" s="21">
        <f>ROW(C5)</f>
        <v>5</v>
      </c>
      <c r="B75" s="22">
        <v>99</v>
      </c>
      <c r="C75" s="24" t="s">
        <v>153</v>
      </c>
      <c r="D75" s="24" t="s">
        <v>70</v>
      </c>
      <c r="E75" s="24" t="s">
        <v>88</v>
      </c>
      <c r="F75" s="24">
        <v>1966</v>
      </c>
      <c r="G75" s="25" t="s">
        <v>149</v>
      </c>
      <c r="H75" s="26">
        <f>VLOOKUP(B75,MC!$A$2:$B$1012,2,0)</f>
        <v>0.0046875</v>
      </c>
      <c r="I75" s="21"/>
      <c r="J75" s="27">
        <f>ROW(L5)</f>
        <v>5</v>
      </c>
      <c r="K75" s="28">
        <f>H75/$H$68</f>
        <v>0.004261363636363636</v>
      </c>
    </row>
    <row r="76" spans="1:11" ht="12.75">
      <c r="A76" s="21">
        <f>ROW(C6)</f>
        <v>6</v>
      </c>
      <c r="B76" s="22">
        <v>100</v>
      </c>
      <c r="C76" s="24" t="s">
        <v>153</v>
      </c>
      <c r="D76" s="24" t="s">
        <v>154</v>
      </c>
      <c r="E76" s="24" t="s">
        <v>88</v>
      </c>
      <c r="F76" s="24">
        <v>2007</v>
      </c>
      <c r="G76" s="25" t="s">
        <v>149</v>
      </c>
      <c r="H76" s="26">
        <f>VLOOKUP(B76,MC!$A$2:$B$1012,2,0)</f>
        <v>0.0046875</v>
      </c>
      <c r="I76" s="21"/>
      <c r="J76" s="27">
        <f>ROW(L6)</f>
        <v>6</v>
      </c>
      <c r="K76" s="28">
        <f>H76/$H$68</f>
        <v>0.004261363636363636</v>
      </c>
    </row>
  </sheetData>
  <printOptions/>
  <pageMargins left="0.7875" right="0.7875" top="0.9840277777777777" bottom="0.9840277777777777" header="0.5118055555555555" footer="0.5118055555555555"/>
  <pageSetup fitToHeight="3" fitToWidth="1" horizontalDpi="300" verticalDpi="300" orientation="portrait" paperSize="9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view="pageBreakPreview" zoomScale="80" zoomScaleSheetLayoutView="80" workbookViewId="0" topLeftCell="A1">
      <pane xSplit="12" ySplit="2" topLeftCell="Z3" activePane="bottomRight" state="frozen"/>
      <selection pane="topLeft" activeCell="A1" sqref="A1"/>
      <selection pane="topRight" activeCell="Z1" sqref="Z1"/>
      <selection pane="bottomLeft" activeCell="A3" sqref="A3"/>
      <selection pane="bottomRight" activeCell="E28" sqref="E28"/>
    </sheetView>
  </sheetViews>
  <sheetFormatPr defaultColWidth="9.00390625" defaultRowHeight="12.75"/>
  <cols>
    <col min="1" max="1" width="6.75390625" style="0" customWidth="1"/>
    <col min="2" max="2" width="6.125" style="0" customWidth="1"/>
    <col min="3" max="3" width="16.25390625" style="0" customWidth="1"/>
    <col min="4" max="4" width="13.50390625" style="0" customWidth="1"/>
    <col min="5" max="5" width="28.875" style="0" customWidth="1"/>
    <col min="6" max="6" width="6.375" style="0" customWidth="1"/>
    <col min="7" max="7" width="5.75390625" style="1" customWidth="1"/>
    <col min="8" max="8" width="9.375" style="0" customWidth="1"/>
    <col min="9" max="9" width="5.75390625" style="0" customWidth="1"/>
    <col min="10" max="10" width="6.00390625" style="0" customWidth="1"/>
    <col min="11" max="11" width="6.625" style="0" customWidth="1"/>
    <col min="12" max="12" width="6.375" style="0" customWidth="1"/>
  </cols>
  <sheetData>
    <row r="1" spans="1:12" ht="17.25">
      <c r="A1" s="2" t="str">
        <f>Kategorie!A1</f>
        <v>6.z. ZBP – ZNOVÍN KROS Znojmo 16.01.2011</v>
      </c>
      <c r="B1" s="3"/>
      <c r="C1" s="3"/>
      <c r="D1" s="3"/>
      <c r="E1" s="3"/>
      <c r="F1" s="3"/>
      <c r="G1" s="3"/>
      <c r="H1" s="3"/>
      <c r="I1" s="3"/>
      <c r="J1" s="5" t="s">
        <v>68</v>
      </c>
      <c r="K1" s="2"/>
      <c r="L1" s="3"/>
    </row>
    <row r="2" spans="1:12" ht="36.75">
      <c r="A2" s="12" t="str">
        <f>Kategorie!A3</f>
        <v>Poř.</v>
      </c>
      <c r="B2" s="12" t="str">
        <f>Kategorie!B3</f>
        <v>St. číslo</v>
      </c>
      <c r="C2" s="13" t="str">
        <f>Kategorie!C3</f>
        <v>Příjmení</v>
      </c>
      <c r="D2" s="13" t="str">
        <f>Kategorie!D3</f>
        <v>Jméno</v>
      </c>
      <c r="E2" s="13" t="str">
        <f>Kategorie!E3</f>
        <v>Klub</v>
      </c>
      <c r="F2" s="12" t="str">
        <f>Kategorie!F3</f>
        <v>RN</v>
      </c>
      <c r="G2" s="12" t="str">
        <f>Kategorie!G3</f>
        <v>Kat.</v>
      </c>
      <c r="H2" s="12" t="str">
        <f>Kategorie!H3</f>
        <v>Čas</v>
      </c>
      <c r="I2" s="12" t="str">
        <f>Kategorie!I3</f>
        <v>Body ZBP</v>
      </c>
      <c r="J2" s="12" t="str">
        <f>Kategorie!K3</f>
        <v>Čas na 1km</v>
      </c>
      <c r="K2" s="12" t="s">
        <v>155</v>
      </c>
      <c r="L2" s="12" t="s">
        <v>156</v>
      </c>
    </row>
    <row r="3" spans="1:13" s="35" customFormat="1" ht="15">
      <c r="A3" s="7" t="s">
        <v>157</v>
      </c>
      <c r="B3" s="8"/>
      <c r="C3" s="8"/>
      <c r="D3" s="8"/>
      <c r="E3" s="8"/>
      <c r="F3" s="8"/>
      <c r="G3" s="8"/>
      <c r="H3" s="4">
        <f>Kategorie!H1</f>
        <v>5</v>
      </c>
      <c r="I3" s="5" t="str">
        <f>Kategorie!I1</f>
        <v>km</v>
      </c>
      <c r="J3" s="9"/>
      <c r="K3" s="10"/>
      <c r="L3" s="7"/>
      <c r="M3"/>
    </row>
    <row r="4" spans="1:12" ht="14.25">
      <c r="A4" s="21">
        <f>ROW(C1)</f>
        <v>1</v>
      </c>
      <c r="B4" s="22">
        <f>Kategorie!B5</f>
        <v>34</v>
      </c>
      <c r="C4" s="24" t="str">
        <f>Kategorie!C5</f>
        <v>Soural</v>
      </c>
      <c r="D4" s="24" t="str">
        <f>Kategorie!D5</f>
        <v>Lukáš</v>
      </c>
      <c r="E4" s="24" t="str">
        <f>Kategorie!E5</f>
        <v>VSK UNI Brno</v>
      </c>
      <c r="F4" s="24">
        <f>Kategorie!F5</f>
        <v>1982</v>
      </c>
      <c r="G4" s="25" t="str">
        <f>Kategorie!G5</f>
        <v>MA</v>
      </c>
      <c r="H4" s="26">
        <f>Kategorie!H5</f>
        <v>0.012118055555555556</v>
      </c>
      <c r="I4" s="21">
        <f>Kategorie!I5</f>
        <v>30</v>
      </c>
      <c r="J4" s="28">
        <f>Kategorie!K5</f>
        <v>0.002423611111111111</v>
      </c>
      <c r="K4" s="28">
        <f>H4-$H$4</f>
        <v>0</v>
      </c>
      <c r="L4" s="36">
        <f>ROUND((K4/J4*1000),0)</f>
        <v>0</v>
      </c>
    </row>
    <row r="5" spans="1:12" ht="14.25">
      <c r="A5" s="21">
        <f>ROW(C2)</f>
        <v>2</v>
      </c>
      <c r="B5" s="22">
        <f>Kategorie!B6</f>
        <v>13</v>
      </c>
      <c r="C5" s="24" t="str">
        <f>Kategorie!C6</f>
        <v>Fučík</v>
      </c>
      <c r="D5" s="24" t="str">
        <f>Kategorie!D6</f>
        <v>Karel</v>
      </c>
      <c r="E5" s="24" t="str">
        <f>Kategorie!E6</f>
        <v>Černín</v>
      </c>
      <c r="F5" s="24">
        <f>Kategorie!F6</f>
        <v>1972</v>
      </c>
      <c r="G5" s="25" t="str">
        <f>Kategorie!G6</f>
        <v>MA</v>
      </c>
      <c r="H5" s="26">
        <f>Kategorie!H6</f>
        <v>0.012210648148148148</v>
      </c>
      <c r="I5" s="21">
        <f>Kategorie!I6</f>
        <v>25</v>
      </c>
      <c r="J5" s="28">
        <f>Kategorie!K6</f>
        <v>0.0024421296296296296</v>
      </c>
      <c r="K5" s="28">
        <f>H5-$H$4</f>
        <v>9.259259259259203E-05</v>
      </c>
      <c r="L5" s="36">
        <f>ROUND((K5/J5*1000),0)</f>
        <v>38</v>
      </c>
    </row>
    <row r="6" spans="1:12" ht="14.25">
      <c r="A6" s="21">
        <f>ROW(C3)</f>
        <v>3</v>
      </c>
      <c r="B6" s="22">
        <f>Kategorie!B40</f>
        <v>4</v>
      </c>
      <c r="C6" s="24" t="str">
        <f>Kategorie!C40</f>
        <v>Kratochvíl</v>
      </c>
      <c r="D6" s="24" t="str">
        <f>Kategorie!D40</f>
        <v>Pavel</v>
      </c>
      <c r="E6" s="24" t="str">
        <f>Kategorie!E40</f>
        <v>Sokol Rudikov</v>
      </c>
      <c r="F6" s="24">
        <f>Kategorie!F40</f>
        <v>1960</v>
      </c>
      <c r="G6" s="25" t="str">
        <f>Kategorie!G40</f>
        <v>MC</v>
      </c>
      <c r="H6" s="26">
        <f>Kategorie!H40</f>
        <v>0.012268518518518519</v>
      </c>
      <c r="I6" s="21">
        <f>Kategorie!I40</f>
        <v>30</v>
      </c>
      <c r="J6" s="28">
        <f>Kategorie!K40</f>
        <v>0.0024537037037037036</v>
      </c>
      <c r="K6" s="28">
        <f>H6-$H$4</f>
        <v>0.00015046296296296335</v>
      </c>
      <c r="L6" s="36">
        <f>ROUND((K6/J6*1000),0)</f>
        <v>61</v>
      </c>
    </row>
    <row r="7" spans="1:12" ht="14.25">
      <c r="A7" s="21">
        <f>ROW(C4)</f>
        <v>4</v>
      </c>
      <c r="B7" s="22">
        <f>Kategorie!B7</f>
        <v>8</v>
      </c>
      <c r="C7" s="24" t="str">
        <f>Kategorie!C7</f>
        <v>Čabala</v>
      </c>
      <c r="D7" s="24" t="str">
        <f>Kategorie!D7</f>
        <v>Vojtěch</v>
      </c>
      <c r="E7" s="24" t="str">
        <f>Kategorie!E7</f>
        <v>TJ Znojmo</v>
      </c>
      <c r="F7" s="24">
        <f>Kategorie!F7</f>
        <v>1993</v>
      </c>
      <c r="G7" s="25" t="str">
        <f>Kategorie!G7</f>
        <v>MA</v>
      </c>
      <c r="H7" s="26">
        <f>Kategorie!H7</f>
        <v>0.012349537037037037</v>
      </c>
      <c r="I7" s="21">
        <f>Kategorie!I7</f>
        <v>21</v>
      </c>
      <c r="J7" s="28">
        <f>Kategorie!K7</f>
        <v>0.0024699074074074076</v>
      </c>
      <c r="K7" s="28">
        <f>H7-$H$4</f>
        <v>0.00023148148148148182</v>
      </c>
      <c r="L7" s="36">
        <f>ROUND((K7/J7*1000),0)</f>
        <v>94</v>
      </c>
    </row>
    <row r="8" spans="1:12" ht="14.25">
      <c r="A8" s="21">
        <f>ROW(C5)</f>
        <v>5</v>
      </c>
      <c r="B8" s="22">
        <f>Kategorie!B8</f>
        <v>31</v>
      </c>
      <c r="C8" s="24" t="str">
        <f>Kategorie!C8</f>
        <v>Michalec</v>
      </c>
      <c r="D8" s="24" t="str">
        <f>Kategorie!D8</f>
        <v>Josef</v>
      </c>
      <c r="E8" s="24" t="str">
        <f>Kategorie!E8</f>
        <v>Znojmo</v>
      </c>
      <c r="F8" s="24">
        <f>Kategorie!F8</f>
        <v>1976</v>
      </c>
      <c r="G8" s="25" t="str">
        <f>Kategorie!G8</f>
        <v>MA</v>
      </c>
      <c r="H8" s="26">
        <f>Kategorie!H8</f>
        <v>0.012418981481481482</v>
      </c>
      <c r="I8" s="21">
        <f>Kategorie!I8</f>
        <v>18</v>
      </c>
      <c r="J8" s="28">
        <f>Kategorie!K8</f>
        <v>0.0024837962962962964</v>
      </c>
      <c r="K8" s="28">
        <f>H8-$H$4</f>
        <v>0.0003009259259259267</v>
      </c>
      <c r="L8" s="36">
        <f>ROUND((K8/J8*1000),0)</f>
        <v>121</v>
      </c>
    </row>
    <row r="9" spans="1:12" ht="14.25">
      <c r="A9" s="21">
        <f>ROW(C6)</f>
        <v>6</v>
      </c>
      <c r="B9" s="22">
        <f>Kategorie!B9</f>
        <v>28</v>
      </c>
      <c r="C9" s="24" t="str">
        <f>Kategorie!C9</f>
        <v>Kučera</v>
      </c>
      <c r="D9" s="24" t="str">
        <f>Kategorie!D9</f>
        <v>Jan</v>
      </c>
      <c r="E9" s="24" t="str">
        <f>Kategorie!E9</f>
        <v>TK Mor. Budějovice</v>
      </c>
      <c r="F9" s="24">
        <f>Kategorie!F9</f>
        <v>1981</v>
      </c>
      <c r="G9" s="25" t="str">
        <f>Kategorie!G9</f>
        <v>MA</v>
      </c>
      <c r="H9" s="26">
        <f>Kategorie!H9</f>
        <v>0.012719907407407407</v>
      </c>
      <c r="I9" s="21">
        <f>Kategorie!I9</f>
        <v>16</v>
      </c>
      <c r="J9" s="28">
        <f>Kategorie!K9</f>
        <v>0.0025439814814814813</v>
      </c>
      <c r="K9" s="28">
        <f>H9-$H$4</f>
        <v>0.0006018518518518517</v>
      </c>
      <c r="L9" s="36">
        <f>ROUND((K9/J9*1000),0)</f>
        <v>237</v>
      </c>
    </row>
    <row r="10" spans="1:12" ht="14.25">
      <c r="A10" s="21">
        <f>ROW(C7)</f>
        <v>7</v>
      </c>
      <c r="B10" s="22">
        <f>Kategorie!B10</f>
        <v>30</v>
      </c>
      <c r="C10" s="24" t="str">
        <f>Kategorie!C10</f>
        <v>Kučera</v>
      </c>
      <c r="D10" s="24" t="str">
        <f>Kategorie!D10</f>
        <v>Vítězslav</v>
      </c>
      <c r="E10" s="24" t="str">
        <f>Kategorie!E10</f>
        <v>Spartak Třebíč</v>
      </c>
      <c r="F10" s="24">
        <f>Kategorie!F10</f>
        <v>1993</v>
      </c>
      <c r="G10" s="25" t="str">
        <f>Kategorie!G10</f>
        <v>MA</v>
      </c>
      <c r="H10" s="26">
        <f>Kategorie!H10</f>
        <v>0.012974537037037038</v>
      </c>
      <c r="I10" s="21">
        <f>Kategorie!I10</f>
        <v>15</v>
      </c>
      <c r="J10" s="28">
        <f>Kategorie!K10</f>
        <v>0.0025949074074074078</v>
      </c>
      <c r="K10" s="28">
        <f>H10-$H$4</f>
        <v>0.0008564814814814824</v>
      </c>
      <c r="L10" s="36">
        <f>ROUND((K10/J10*1000),0)</f>
        <v>330</v>
      </c>
    </row>
    <row r="11" spans="1:12" ht="14.25">
      <c r="A11" s="21">
        <f>ROW(C8)</f>
        <v>8</v>
      </c>
      <c r="B11" s="22">
        <f>Kategorie!B11</f>
        <v>23</v>
      </c>
      <c r="C11" s="24" t="str">
        <f>Kategorie!C11</f>
        <v>Bednář</v>
      </c>
      <c r="D11" s="24" t="str">
        <f>Kategorie!D11</f>
        <v>Tomáš</v>
      </c>
      <c r="E11" s="24" t="str">
        <f>Kategorie!E11</f>
        <v>Tritraining.cz Jihlava</v>
      </c>
      <c r="F11" s="24">
        <f>Kategorie!F11</f>
        <v>1980</v>
      </c>
      <c r="G11" s="25" t="str">
        <f>Kategorie!G11</f>
        <v>MA</v>
      </c>
      <c r="H11" s="26">
        <f>Kategorie!H11</f>
        <v>0.013020833333333334</v>
      </c>
      <c r="I11" s="21">
        <f>Kategorie!I11</f>
        <v>14</v>
      </c>
      <c r="J11" s="28">
        <f>Kategorie!K11</f>
        <v>0.002604166666666667</v>
      </c>
      <c r="K11" s="28">
        <f>H11-$H$4</f>
        <v>0.0009027777777777784</v>
      </c>
      <c r="L11" s="36">
        <f>ROUND((K11/J11*1000),0)</f>
        <v>347</v>
      </c>
    </row>
    <row r="12" spans="1:12" ht="14.25">
      <c r="A12" s="21">
        <f>ROW(C9)</f>
        <v>9</v>
      </c>
      <c r="B12" s="22">
        <f>Kategorie!B41</f>
        <v>1</v>
      </c>
      <c r="C12" s="24" t="str">
        <f>Kategorie!C41</f>
        <v>Kolínek</v>
      </c>
      <c r="D12" s="24" t="str">
        <f>Kategorie!D41</f>
        <v>František</v>
      </c>
      <c r="E12" s="24" t="str">
        <f>Kategorie!E41</f>
        <v>AK Perná</v>
      </c>
      <c r="F12" s="24">
        <f>Kategorie!F41</f>
        <v>1956</v>
      </c>
      <c r="G12" s="25" t="str">
        <f>Kategorie!G41</f>
        <v>MC</v>
      </c>
      <c r="H12" s="26">
        <f>Kategorie!H41</f>
        <v>0.013159722222222222</v>
      </c>
      <c r="I12" s="21">
        <f>Kategorie!I41</f>
        <v>25</v>
      </c>
      <c r="J12" s="28">
        <f>Kategorie!K41</f>
        <v>0.0026319444444444446</v>
      </c>
      <c r="K12" s="28">
        <f>H12-$H$4</f>
        <v>0.0010416666666666664</v>
      </c>
      <c r="L12" s="36">
        <f>ROUND((K12/J12*1000),0)</f>
        <v>396</v>
      </c>
    </row>
    <row r="13" spans="1:12" ht="14.25">
      <c r="A13" s="21">
        <f>ROW(C10)</f>
        <v>10</v>
      </c>
      <c r="B13" s="22">
        <f>Kategorie!B12</f>
        <v>9</v>
      </c>
      <c r="C13" s="24" t="str">
        <f>Kategorie!C12</f>
        <v>Hrubý</v>
      </c>
      <c r="D13" s="24" t="str">
        <f>Kategorie!D12</f>
        <v>Josef</v>
      </c>
      <c r="E13" s="24" t="str">
        <f>Kategorie!E12</f>
        <v>TJ Znojmo</v>
      </c>
      <c r="F13" s="24">
        <f>Kategorie!F12</f>
        <v>1992</v>
      </c>
      <c r="G13" s="25" t="str">
        <f>Kategorie!G12</f>
        <v>MA</v>
      </c>
      <c r="H13" s="26">
        <f>Kategorie!H12</f>
        <v>0.01326388888888889</v>
      </c>
      <c r="I13" s="21">
        <f>Kategorie!I12</f>
        <v>13</v>
      </c>
      <c r="J13" s="28">
        <f>Kategorie!K12</f>
        <v>0.0026527777777777778</v>
      </c>
      <c r="K13" s="28">
        <f>H13-$H$4</f>
        <v>0.0011458333333333338</v>
      </c>
      <c r="L13" s="36">
        <f>ROUND((K13/J13*1000),0)</f>
        <v>432</v>
      </c>
    </row>
    <row r="14" spans="1:12" ht="14.25">
      <c r="A14" s="21">
        <f>ROW(C11)</f>
        <v>11</v>
      </c>
      <c r="B14" s="22">
        <f>Kategorie!B28</f>
        <v>18</v>
      </c>
      <c r="C14" s="24" t="str">
        <f>Kategorie!C28</f>
        <v>Nožka</v>
      </c>
      <c r="D14" s="24" t="str">
        <f>Kategorie!D28</f>
        <v>Jiří</v>
      </c>
      <c r="E14" s="24" t="str">
        <f>Kategorie!E28</f>
        <v>DINO Sport Ivančice</v>
      </c>
      <c r="F14" s="24">
        <f>Kategorie!F28</f>
        <v>1963</v>
      </c>
      <c r="G14" s="25" t="str">
        <f>Kategorie!G28</f>
        <v>MB</v>
      </c>
      <c r="H14" s="26">
        <f>Kategorie!H28</f>
        <v>0.013321759259259259</v>
      </c>
      <c r="I14" s="21">
        <f>Kategorie!I28</f>
        <v>30</v>
      </c>
      <c r="J14" s="28">
        <f>Kategorie!K28</f>
        <v>0.0026643518518518518</v>
      </c>
      <c r="K14" s="28">
        <f>H14-$H$4</f>
        <v>0.0012037037037037034</v>
      </c>
      <c r="L14" s="36">
        <f>ROUND((K14/J14*1000),0)</f>
        <v>452</v>
      </c>
    </row>
    <row r="15" spans="1:12" ht="14.25">
      <c r="A15" s="21">
        <f>ROW(C12)</f>
        <v>12</v>
      </c>
      <c r="B15" s="22">
        <f>Kategorie!B42</f>
        <v>3</v>
      </c>
      <c r="C15" s="24" t="str">
        <f>Kategorie!C42</f>
        <v>Scherrer</v>
      </c>
      <c r="D15" s="24" t="str">
        <f>Kategorie!D42</f>
        <v>Jaroslav</v>
      </c>
      <c r="E15" s="24" t="str">
        <f>Kategorie!E42</f>
        <v>Orel Moravské Budějovice</v>
      </c>
      <c r="F15" s="24">
        <f>Kategorie!F42</f>
        <v>1960</v>
      </c>
      <c r="G15" s="25" t="str">
        <f>Kategorie!G42</f>
        <v>MC</v>
      </c>
      <c r="H15" s="26">
        <f>Kategorie!H42</f>
        <v>0.01357638888888889</v>
      </c>
      <c r="I15" s="21">
        <f>Kategorie!I42</f>
        <v>21</v>
      </c>
      <c r="J15" s="28">
        <f>Kategorie!K42</f>
        <v>0.002715277777777778</v>
      </c>
      <c r="K15" s="28">
        <f>H15-$H$4</f>
        <v>0.001458333333333334</v>
      </c>
      <c r="L15" s="36">
        <f>ROUND((K15/J15*1000),0)</f>
        <v>537</v>
      </c>
    </row>
    <row r="16" spans="1:12" ht="14.25">
      <c r="A16" s="21">
        <f>ROW(C13)</f>
        <v>13</v>
      </c>
      <c r="B16" s="22">
        <f>Kategorie!B13</f>
        <v>26</v>
      </c>
      <c r="C16" s="24" t="str">
        <f>Kategorie!C13</f>
        <v>Hotař</v>
      </c>
      <c r="D16" s="24" t="str">
        <f>Kategorie!D13</f>
        <v>Pavel</v>
      </c>
      <c r="E16" s="24" t="str">
        <f>Kategorie!E13</f>
        <v>Tritraining.cz</v>
      </c>
      <c r="F16" s="24">
        <f>Kategorie!F13</f>
        <v>1990</v>
      </c>
      <c r="G16" s="25" t="str">
        <f>Kategorie!G13</f>
        <v>MA</v>
      </c>
      <c r="H16" s="26">
        <f>Kategorie!H13</f>
        <v>0.013668981481481482</v>
      </c>
      <c r="I16" s="21">
        <f>Kategorie!I13</f>
        <v>12</v>
      </c>
      <c r="J16" s="28">
        <f>Kategorie!K13</f>
        <v>0.0027337962962962962</v>
      </c>
      <c r="K16" s="28">
        <f>H16-$H$4</f>
        <v>0.001550925925925926</v>
      </c>
      <c r="L16" s="36">
        <f>ROUND((K16/J16*1000),0)</f>
        <v>567</v>
      </c>
    </row>
    <row r="17" spans="1:12" ht="14.25">
      <c r="A17" s="21">
        <f>ROW(C14)</f>
        <v>14</v>
      </c>
      <c r="B17" s="22">
        <f>Kategorie!B29</f>
        <v>7</v>
      </c>
      <c r="C17" s="24" t="str">
        <f>Kategorie!C29</f>
        <v>Patočka</v>
      </c>
      <c r="D17" s="24" t="str">
        <f>Kategorie!D29</f>
        <v>Petr</v>
      </c>
      <c r="E17" s="24" t="str">
        <f>Kategorie!E29</f>
        <v>DINOSPORT</v>
      </c>
      <c r="F17" s="24">
        <f>Kategorie!F29</f>
        <v>1963</v>
      </c>
      <c r="G17" s="25" t="str">
        <f>Kategorie!G29</f>
        <v>MB</v>
      </c>
      <c r="H17" s="26">
        <f>Kategorie!H29</f>
        <v>0.013726851851851851</v>
      </c>
      <c r="I17" s="21">
        <f>Kategorie!I29</f>
        <v>25</v>
      </c>
      <c r="J17" s="28">
        <f>Kategorie!K29</f>
        <v>0.0027453703703703702</v>
      </c>
      <c r="K17" s="28">
        <f>H17-$H$4</f>
        <v>0.0016087962962962957</v>
      </c>
      <c r="L17" s="36">
        <f>ROUND((K17/J17*1000),0)</f>
        <v>586</v>
      </c>
    </row>
    <row r="18" spans="1:12" ht="14.25">
      <c r="A18" s="21">
        <f>ROW(C15)</f>
        <v>15</v>
      </c>
      <c r="B18" s="22">
        <f>Kategorie!B30</f>
        <v>42</v>
      </c>
      <c r="C18" s="24" t="str">
        <f>Kategorie!C30</f>
        <v>Ptáček</v>
      </c>
      <c r="D18" s="24" t="str">
        <f>Kategorie!D30</f>
        <v>Pavel</v>
      </c>
      <c r="E18" s="24" t="str">
        <f>Kategorie!E30</f>
        <v>Beta ursus Orienteering</v>
      </c>
      <c r="F18" s="24">
        <f>Kategorie!F30</f>
        <v>1965</v>
      </c>
      <c r="G18" s="25" t="str">
        <f>Kategorie!G30</f>
        <v>MB</v>
      </c>
      <c r="H18" s="26">
        <f>Kategorie!H30</f>
        <v>0.014004629629629629</v>
      </c>
      <c r="I18" s="21">
        <f>Kategorie!I30</f>
        <v>21</v>
      </c>
      <c r="J18" s="28">
        <f>Kategorie!K30</f>
        <v>0.002800925925925926</v>
      </c>
      <c r="K18" s="28">
        <f>H18-$H$4</f>
        <v>0.0018865740740740735</v>
      </c>
      <c r="L18" s="36">
        <f>ROUND((K18/J18*1000),0)</f>
        <v>674</v>
      </c>
    </row>
    <row r="19" spans="1:12" ht="14.25">
      <c r="A19" s="21">
        <f>ROW(C16)</f>
        <v>16</v>
      </c>
      <c r="B19" s="22">
        <f>Kategorie!B14</f>
        <v>51</v>
      </c>
      <c r="C19" s="24" t="str">
        <f>Kategorie!C14</f>
        <v>Rýznar</v>
      </c>
      <c r="D19" s="24" t="str">
        <f>Kategorie!D14</f>
        <v>Václav</v>
      </c>
      <c r="E19" s="24" t="str">
        <f>Kategorie!E14</f>
        <v>Znojmo</v>
      </c>
      <c r="F19" s="24">
        <f>Kategorie!F14</f>
        <v>1977</v>
      </c>
      <c r="G19" s="25" t="str">
        <f>Kategorie!G14</f>
        <v>MA</v>
      </c>
      <c r="H19" s="26">
        <f>Kategorie!H14</f>
        <v>0.014108796296296296</v>
      </c>
      <c r="I19" s="21">
        <f>Kategorie!I14</f>
        <v>11</v>
      </c>
      <c r="J19" s="28">
        <f>Kategorie!K14</f>
        <v>0.002821759259259259</v>
      </c>
      <c r="K19" s="28">
        <f>H19-$H$4</f>
        <v>0.001990740740740741</v>
      </c>
      <c r="L19" s="36">
        <f>ROUND((K19/J19*1000),0)</f>
        <v>705</v>
      </c>
    </row>
    <row r="20" spans="1:12" ht="14.25">
      <c r="A20" s="21">
        <f>ROW(C17)</f>
        <v>17</v>
      </c>
      <c r="B20" s="22">
        <f>Kategorie!B15</f>
        <v>32</v>
      </c>
      <c r="C20" s="24" t="str">
        <f>Kategorie!C15</f>
        <v>Čermák</v>
      </c>
      <c r="D20" s="24" t="str">
        <f>Kategorie!D15</f>
        <v>Bedřich</v>
      </c>
      <c r="E20" s="24" t="str">
        <f>Kategorie!E15</f>
        <v>Znojmo</v>
      </c>
      <c r="F20" s="24">
        <f>Kategorie!F15</f>
        <v>1974</v>
      </c>
      <c r="G20" s="25" t="str">
        <f>Kategorie!G15</f>
        <v>MA</v>
      </c>
      <c r="H20" s="26">
        <f>Kategorie!H15</f>
        <v>0.014270833333333333</v>
      </c>
      <c r="I20" s="21">
        <f>Kategorie!I15</f>
        <v>10</v>
      </c>
      <c r="J20" s="28">
        <f>Kategorie!K15</f>
        <v>0.0028541666666666667</v>
      </c>
      <c r="K20" s="28">
        <f>H20-$H$4</f>
        <v>0.0021527777777777778</v>
      </c>
      <c r="L20" s="36">
        <f>ROUND((K20/J20*1000),0)</f>
        <v>754</v>
      </c>
    </row>
    <row r="21" spans="1:12" ht="14.25">
      <c r="A21" s="21">
        <f>ROW(C18)</f>
        <v>18</v>
      </c>
      <c r="B21" s="22">
        <f>Kategorie!B43</f>
        <v>12</v>
      </c>
      <c r="C21" s="24" t="str">
        <f>Kategorie!C43</f>
        <v>Suchý</v>
      </c>
      <c r="D21" s="24" t="str">
        <f>Kategorie!D43</f>
        <v>Karel</v>
      </c>
      <c r="E21" s="23" t="str">
        <f>Kategorie!E43</f>
        <v>-</v>
      </c>
      <c r="F21" s="24">
        <f>Kategorie!F43</f>
        <v>1956</v>
      </c>
      <c r="G21" s="25" t="str">
        <f>Kategorie!G43</f>
        <v>MC</v>
      </c>
      <c r="H21" s="26">
        <f>Kategorie!H43</f>
        <v>0.014282407407407407</v>
      </c>
      <c r="I21" s="21">
        <f>Kategorie!I43</f>
        <v>18</v>
      </c>
      <c r="J21" s="28">
        <f>Kategorie!K43</f>
        <v>0.0028564814814814815</v>
      </c>
      <c r="K21" s="28">
        <f>H21-$H$4</f>
        <v>0.0021643518518518513</v>
      </c>
      <c r="L21" s="36">
        <f>ROUND((K21/J21*1000),0)</f>
        <v>758</v>
      </c>
    </row>
    <row r="22" spans="1:12" ht="14.25">
      <c r="A22" s="21">
        <f>ROW(C19)</f>
        <v>19</v>
      </c>
      <c r="B22" s="22">
        <f>Kategorie!B31</f>
        <v>47</v>
      </c>
      <c r="C22" s="24" t="str">
        <f>Kategorie!C31</f>
        <v>Vejražka</v>
      </c>
      <c r="D22" s="24" t="str">
        <f>Kategorie!D31</f>
        <v>Štěpán</v>
      </c>
      <c r="E22" s="24" t="str">
        <f>Kategorie!E31</f>
        <v>Sport vespo Liberec</v>
      </c>
      <c r="F22" s="24">
        <f>Kategorie!F31</f>
        <v>1971</v>
      </c>
      <c r="G22" s="25" t="str">
        <f>Kategorie!G31</f>
        <v>MB</v>
      </c>
      <c r="H22" s="26">
        <f>Kategorie!H31</f>
        <v>0.014351851851851852</v>
      </c>
      <c r="I22" s="21">
        <f>Kategorie!I31</f>
        <v>18</v>
      </c>
      <c r="J22" s="28">
        <f>Kategorie!K31</f>
        <v>0.0028703703703703703</v>
      </c>
      <c r="K22" s="28">
        <f>H22-$H$4</f>
        <v>0.0022337962962962962</v>
      </c>
      <c r="L22" s="36">
        <f>ROUND((K22/J22*1000),0)</f>
        <v>778</v>
      </c>
    </row>
    <row r="23" spans="1:12" ht="14.25">
      <c r="A23" s="21">
        <f>ROW(C20)</f>
        <v>20</v>
      </c>
      <c r="B23" s="22">
        <f>Kategorie!B44</f>
        <v>5</v>
      </c>
      <c r="C23" s="24" t="str">
        <f>Kategorie!C44</f>
        <v>Podzimek</v>
      </c>
      <c r="D23" s="24" t="str">
        <f>Kategorie!D44</f>
        <v>Karel</v>
      </c>
      <c r="E23" s="24" t="str">
        <f>Kategorie!E44</f>
        <v>TK Znojmo</v>
      </c>
      <c r="F23" s="24">
        <f>Kategorie!F44</f>
        <v>1957</v>
      </c>
      <c r="G23" s="25" t="str">
        <f>Kategorie!G44</f>
        <v>MC</v>
      </c>
      <c r="H23" s="26">
        <f>Kategorie!H44</f>
        <v>0.014409722222222223</v>
      </c>
      <c r="I23" s="21">
        <f>Kategorie!I44</f>
        <v>16</v>
      </c>
      <c r="J23" s="28">
        <f>Kategorie!K44</f>
        <v>0.002881944444444445</v>
      </c>
      <c r="K23" s="28">
        <f>H23-$H$4</f>
        <v>0.0022916666666666675</v>
      </c>
      <c r="L23" s="36">
        <f>ROUND((K23/J23*1000),0)</f>
        <v>795</v>
      </c>
    </row>
    <row r="24" spans="1:12" ht="14.25">
      <c r="A24" s="21">
        <f>ROW(C21)</f>
        <v>21</v>
      </c>
      <c r="B24" s="22">
        <f>Kategorie!B45</f>
        <v>11</v>
      </c>
      <c r="C24" s="24" t="str">
        <f>Kategorie!C45</f>
        <v>Měřínský</v>
      </c>
      <c r="D24" s="24" t="str">
        <f>Kategorie!D45</f>
        <v>Jaroslav</v>
      </c>
      <c r="E24" s="24" t="str">
        <f>Kategorie!E45</f>
        <v>DINO Sport Ivančice</v>
      </c>
      <c r="F24" s="24">
        <f>Kategorie!F45</f>
        <v>1961</v>
      </c>
      <c r="G24" s="25" t="str">
        <f>Kategorie!G45</f>
        <v>MC</v>
      </c>
      <c r="H24" s="26">
        <f>Kategorie!H45</f>
        <v>0.014479166666666666</v>
      </c>
      <c r="I24" s="21">
        <f>Kategorie!I45</f>
        <v>15</v>
      </c>
      <c r="J24" s="28">
        <f>Kategorie!K45</f>
        <v>0.002895833333333333</v>
      </c>
      <c r="K24" s="28">
        <f>H24-$H$4</f>
        <v>0.0023611111111111107</v>
      </c>
      <c r="L24" s="36">
        <f>ROUND((K24/J24*1000),0)</f>
        <v>815</v>
      </c>
    </row>
    <row r="25" spans="1:12" ht="14.25">
      <c r="A25" s="21">
        <f>ROW(C22)</f>
        <v>22</v>
      </c>
      <c r="B25" s="22">
        <f>Kategorie!B32</f>
        <v>6</v>
      </c>
      <c r="C25" s="24" t="str">
        <f>Kategorie!C32</f>
        <v>Smolík</v>
      </c>
      <c r="D25" s="24" t="str">
        <f>Kategorie!D32</f>
        <v>Antonín</v>
      </c>
      <c r="E25" s="24" t="str">
        <f>Kategorie!E32</f>
        <v>Sokol Přísnotice</v>
      </c>
      <c r="F25" s="24">
        <f>Kategorie!F32</f>
        <v>1963</v>
      </c>
      <c r="G25" s="25" t="str">
        <f>Kategorie!G32</f>
        <v>MB</v>
      </c>
      <c r="H25" s="26">
        <f>Kategorie!H32</f>
        <v>0.014513888888888889</v>
      </c>
      <c r="I25" s="21">
        <f>Kategorie!I32</f>
        <v>16</v>
      </c>
      <c r="J25" s="28">
        <f>Kategorie!K32</f>
        <v>0.0029027777777777776</v>
      </c>
      <c r="K25" s="28">
        <f>H25-$H$4</f>
        <v>0.002395833333333333</v>
      </c>
      <c r="L25" s="36">
        <f>ROUND((K25/J25*1000),0)</f>
        <v>825</v>
      </c>
    </row>
    <row r="26" spans="1:12" ht="14.25">
      <c r="A26" s="21">
        <f>ROW(C23)</f>
        <v>23</v>
      </c>
      <c r="B26" s="22">
        <f>Kategorie!B33</f>
        <v>50</v>
      </c>
      <c r="C26" s="24" t="str">
        <f>Kategorie!C33</f>
        <v>Rajnošek</v>
      </c>
      <c r="D26" s="24" t="str">
        <f>Kategorie!D33</f>
        <v>Zdeněk</v>
      </c>
      <c r="E26" s="24" t="str">
        <f>Kategorie!E33</f>
        <v>Žďár nad Sázavou</v>
      </c>
      <c r="F26" s="24">
        <f>Kategorie!F33</f>
        <v>1963</v>
      </c>
      <c r="G26" s="25" t="str">
        <f>Kategorie!G33</f>
        <v>MB</v>
      </c>
      <c r="H26" s="26">
        <f>Kategorie!H33</f>
        <v>0.014548611111111111</v>
      </c>
      <c r="I26" s="21">
        <f>Kategorie!I33</f>
        <v>15</v>
      </c>
      <c r="J26" s="28">
        <f>Kategorie!K33</f>
        <v>0.0029097222222222224</v>
      </c>
      <c r="K26" s="28">
        <f>H26-$H$4</f>
        <v>0.0024305555555555556</v>
      </c>
      <c r="L26" s="36">
        <f>ROUND((K26/J26*1000),0)</f>
        <v>835</v>
      </c>
    </row>
    <row r="27" spans="1:12" ht="14.25">
      <c r="A27" s="21">
        <f>ROW(C24)</f>
        <v>24</v>
      </c>
      <c r="B27" s="22">
        <f>Kategorie!B16</f>
        <v>22</v>
      </c>
      <c r="C27" s="24" t="str">
        <f>Kategorie!C16</f>
        <v>Havránek</v>
      </c>
      <c r="D27" s="24" t="str">
        <f>Kategorie!D16</f>
        <v>Lukáš</v>
      </c>
      <c r="E27" s="24" t="str">
        <f>Kategorie!E16</f>
        <v>Znojmo</v>
      </c>
      <c r="F27" s="24">
        <f>Kategorie!F16</f>
        <v>1984</v>
      </c>
      <c r="G27" s="25" t="str">
        <f>Kategorie!G16</f>
        <v>MA</v>
      </c>
      <c r="H27" s="26">
        <f>Kategorie!H16</f>
        <v>0.0146875</v>
      </c>
      <c r="I27" s="21">
        <f>Kategorie!I16</f>
        <v>9</v>
      </c>
      <c r="J27" s="28">
        <f>Kategorie!K16</f>
        <v>0.0029375</v>
      </c>
      <c r="K27" s="28">
        <f>H27-$H$4</f>
        <v>0.0025694444444444436</v>
      </c>
      <c r="L27" s="36">
        <f>ROUND((K27/J27*1000),0)</f>
        <v>875</v>
      </c>
    </row>
    <row r="28" spans="1:12" ht="14.25">
      <c r="A28" s="21">
        <f>ROW(C25)</f>
        <v>25</v>
      </c>
      <c r="B28" s="22">
        <f>Kategorie!B34</f>
        <v>14</v>
      </c>
      <c r="C28" s="24" t="str">
        <f>Kategorie!C34</f>
        <v>Musil</v>
      </c>
      <c r="D28" s="24" t="str">
        <f>Kategorie!D34</f>
        <v>Josef</v>
      </c>
      <c r="E28" s="24" t="str">
        <f>Kategorie!E34</f>
        <v>Náměšť nad Oslavou</v>
      </c>
      <c r="F28" s="24">
        <f>Kategorie!F34</f>
        <v>1964</v>
      </c>
      <c r="G28" s="25" t="str">
        <f>Kategorie!G34</f>
        <v>MB</v>
      </c>
      <c r="H28" s="26">
        <f>Kategorie!H34</f>
        <v>0.01476851851851852</v>
      </c>
      <c r="I28" s="21">
        <f>Kategorie!I34</f>
        <v>14</v>
      </c>
      <c r="J28" s="28">
        <f>Kategorie!K34</f>
        <v>0.002953703703703704</v>
      </c>
      <c r="K28" s="28">
        <f>H28-$H$4</f>
        <v>0.002650462962962964</v>
      </c>
      <c r="L28" s="36">
        <f>ROUND((K28/J28*1000),0)</f>
        <v>897</v>
      </c>
    </row>
    <row r="29" spans="1:12" ht="14.25">
      <c r="A29" s="21">
        <f>ROW(C26)</f>
        <v>26</v>
      </c>
      <c r="B29" s="22">
        <f>Kategorie!B35</f>
        <v>25</v>
      </c>
      <c r="C29" s="24" t="str">
        <f>Kategorie!C35</f>
        <v>Kugler</v>
      </c>
      <c r="D29" s="24" t="str">
        <f>Kategorie!D35</f>
        <v>Ivan</v>
      </c>
      <c r="E29" s="23" t="str">
        <f>Kategorie!E35</f>
        <v>Tritraining.cz</v>
      </c>
      <c r="F29" s="24">
        <f>Kategorie!F35</f>
        <v>1963</v>
      </c>
      <c r="G29" s="25" t="str">
        <f>Kategorie!G35</f>
        <v>MB</v>
      </c>
      <c r="H29" s="26">
        <f>Kategorie!H35</f>
        <v>0.015289351851851853</v>
      </c>
      <c r="I29" s="21">
        <f>Kategorie!I35</f>
        <v>13</v>
      </c>
      <c r="J29" s="28">
        <f>Kategorie!K35</f>
        <v>0.0030578703703703705</v>
      </c>
      <c r="K29" s="28">
        <f>H29-$H$4</f>
        <v>0.003171296296296297</v>
      </c>
      <c r="L29" s="36">
        <f>ROUND((K29/J29*1000),0)</f>
        <v>1037</v>
      </c>
    </row>
    <row r="30" spans="1:12" ht="14.25">
      <c r="A30" s="21">
        <f>ROW(C27)</f>
        <v>27</v>
      </c>
      <c r="B30" s="22">
        <f>Kategorie!B17</f>
        <v>45</v>
      </c>
      <c r="C30" s="24" t="str">
        <f>Kategorie!C17</f>
        <v>Záděra</v>
      </c>
      <c r="D30" s="24" t="str">
        <f>Kategorie!D17</f>
        <v>Pavel</v>
      </c>
      <c r="E30" s="24" t="str">
        <f>Kategorie!E17</f>
        <v>Beta ursus Orienteering</v>
      </c>
      <c r="F30" s="24">
        <f>Kategorie!F17</f>
        <v>1995</v>
      </c>
      <c r="G30" s="25" t="str">
        <f>Kategorie!G17</f>
        <v>MA</v>
      </c>
      <c r="H30" s="26">
        <f>Kategorie!H17</f>
        <v>0.015381944444444445</v>
      </c>
      <c r="I30" s="21">
        <f>Kategorie!I17</f>
        <v>8</v>
      </c>
      <c r="J30" s="28">
        <f>Kategorie!K17</f>
        <v>0.003076388888888889</v>
      </c>
      <c r="K30" s="28">
        <f>H30-$H$4</f>
        <v>0.003263888888888889</v>
      </c>
      <c r="L30" s="36">
        <f>ROUND((K30/J30*1000),0)</f>
        <v>1061</v>
      </c>
    </row>
    <row r="31" spans="1:12" ht="14.25">
      <c r="A31" s="21">
        <f>ROW(C28)</f>
        <v>28</v>
      </c>
      <c r="B31" s="22">
        <f>Kategorie!B49</f>
        <v>15</v>
      </c>
      <c r="C31" s="24" t="str">
        <f>Kategorie!C49</f>
        <v>Hanák</v>
      </c>
      <c r="D31" s="24" t="str">
        <f>Kategorie!D49</f>
        <v>Albín</v>
      </c>
      <c r="E31" s="24" t="str">
        <f>Kategorie!E49</f>
        <v>Brno – Útěchov</v>
      </c>
      <c r="F31" s="24">
        <f>Kategorie!F49</f>
        <v>1951</v>
      </c>
      <c r="G31" s="25" t="str">
        <f>Kategorie!G49</f>
        <v>MD</v>
      </c>
      <c r="H31" s="26">
        <f>Kategorie!H49</f>
        <v>0.015532407407407408</v>
      </c>
      <c r="I31" s="21">
        <f>Kategorie!I49</f>
        <v>30</v>
      </c>
      <c r="J31" s="28">
        <f>Kategorie!K49</f>
        <v>0.0031064814814814818</v>
      </c>
      <c r="K31" s="28">
        <f>H31-$H$4</f>
        <v>0.0034143518518518524</v>
      </c>
      <c r="L31" s="36">
        <f>ROUND((K31/J31*1000),0)</f>
        <v>1099</v>
      </c>
    </row>
    <row r="32" spans="1:12" ht="14.25">
      <c r="A32" s="21">
        <f>ROW(C29)</f>
        <v>29</v>
      </c>
      <c r="B32" s="22">
        <f>Kategorie!B46</f>
        <v>19</v>
      </c>
      <c r="C32" s="24" t="str">
        <f>Kategorie!C46</f>
        <v>Marek</v>
      </c>
      <c r="D32" s="24" t="str">
        <f>Kategorie!D46</f>
        <v>Ludvík</v>
      </c>
      <c r="E32" s="24" t="str">
        <f>Kategorie!E46</f>
        <v>Popocatepetl Znojmo</v>
      </c>
      <c r="F32" s="24">
        <f>Kategorie!F46</f>
        <v>1958</v>
      </c>
      <c r="G32" s="25" t="str">
        <f>Kategorie!G46</f>
        <v>MC</v>
      </c>
      <c r="H32" s="26">
        <f>Kategorie!H46</f>
        <v>0.01565972222222222</v>
      </c>
      <c r="I32" s="21">
        <f>Kategorie!I46</f>
        <v>14</v>
      </c>
      <c r="J32" s="28">
        <f>Kategorie!K46</f>
        <v>0.003131944444444444</v>
      </c>
      <c r="K32" s="28">
        <f>H32-$H$4</f>
        <v>0.003541666666666665</v>
      </c>
      <c r="L32" s="36">
        <f>ROUND((K32/J32*1000),0)</f>
        <v>1131</v>
      </c>
    </row>
    <row r="33" spans="1:12" ht="14.25">
      <c r="A33" s="21">
        <f>ROW(C30)</f>
        <v>30</v>
      </c>
      <c r="B33" s="22">
        <f>Kategorie!B36</f>
        <v>57</v>
      </c>
      <c r="C33" s="24" t="str">
        <f>Kategorie!C36</f>
        <v>Skoumal</v>
      </c>
      <c r="D33" s="24" t="str">
        <f>Kategorie!D36</f>
        <v>Marek</v>
      </c>
      <c r="E33" s="24" t="str">
        <f>Kategorie!E36</f>
        <v>-</v>
      </c>
      <c r="F33" s="24">
        <f>Kategorie!F36</f>
        <v>1968</v>
      </c>
      <c r="G33" s="25" t="str">
        <f>Kategorie!G36</f>
        <v>MB</v>
      </c>
      <c r="H33" s="26">
        <f>Kategorie!H36</f>
        <v>0.01587962962962963</v>
      </c>
      <c r="I33" s="21">
        <f>Kategorie!I36</f>
        <v>12</v>
      </c>
      <c r="J33" s="28">
        <f>Kategorie!K47</f>
        <v>0.003210648148148148</v>
      </c>
      <c r="K33" s="28">
        <f>H33-$H$4</f>
        <v>0.0037615740740740734</v>
      </c>
      <c r="L33" s="36">
        <f>ROUND((K33/J33*1000),0)</f>
        <v>1172</v>
      </c>
    </row>
    <row r="34" spans="1:12" ht="14.25">
      <c r="A34" s="21">
        <f>ROW(C31)</f>
        <v>31</v>
      </c>
      <c r="B34" s="22">
        <f>Kategorie!B37</f>
        <v>46</v>
      </c>
      <c r="C34" s="24" t="str">
        <f>Kategorie!C37</f>
        <v>Dvořák</v>
      </c>
      <c r="D34" s="24" t="str">
        <f>Kategorie!D37</f>
        <v>Leoš</v>
      </c>
      <c r="E34" s="24" t="str">
        <f>Kategorie!E37</f>
        <v>-</v>
      </c>
      <c r="F34" s="24">
        <f>Kategorie!F37</f>
        <v>1971</v>
      </c>
      <c r="G34" s="25" t="str">
        <f>Kategorie!G37</f>
        <v>MB</v>
      </c>
      <c r="H34" s="26">
        <f>Kategorie!H37</f>
        <v>0.015983796296296298</v>
      </c>
      <c r="I34" s="21">
        <f>Kategorie!I37</f>
        <v>11</v>
      </c>
      <c r="J34" s="28">
        <f>Kategorie!K37</f>
        <v>0.0031967592592592594</v>
      </c>
      <c r="K34" s="28">
        <f>H34-$H$4</f>
        <v>0.0038657407407407425</v>
      </c>
      <c r="L34" s="36">
        <f>ROUND((K34/J34*1000),0)</f>
        <v>1209</v>
      </c>
    </row>
    <row r="35" spans="1:12" ht="14.25">
      <c r="A35" s="21">
        <f>ROW(C32)</f>
        <v>32</v>
      </c>
      <c r="B35" s="22">
        <f>Kategorie!B50</f>
        <v>21</v>
      </c>
      <c r="C35" s="24" t="str">
        <f>Kategorie!C50</f>
        <v>Bobek</v>
      </c>
      <c r="D35" s="24" t="str">
        <f>Kategorie!D50</f>
        <v>Josef</v>
      </c>
      <c r="E35" s="24" t="str">
        <f>Kategorie!E50</f>
        <v>TJ Znojmo</v>
      </c>
      <c r="F35" s="24">
        <f>Kategorie!F50</f>
        <v>1949</v>
      </c>
      <c r="G35" s="25" t="str">
        <f>Kategorie!G50</f>
        <v>MD</v>
      </c>
      <c r="H35" s="26">
        <f>Kategorie!H50</f>
        <v>0.016006944444444445</v>
      </c>
      <c r="I35" s="21">
        <f>Kategorie!I50</f>
        <v>25</v>
      </c>
      <c r="J35" s="28">
        <f>Kategorie!K50</f>
        <v>0.003201388888888889</v>
      </c>
      <c r="K35" s="28">
        <f>H35-$H$4</f>
        <v>0.0038888888888888896</v>
      </c>
      <c r="L35" s="36">
        <f>ROUND((K35/J35*1000),0)</f>
        <v>1215</v>
      </c>
    </row>
    <row r="36" spans="1:12" ht="14.25">
      <c r="A36" s="21">
        <f>ROW(C33)</f>
        <v>33</v>
      </c>
      <c r="B36" s="22">
        <f>Kategorie!B18</f>
        <v>37</v>
      </c>
      <c r="C36" s="24" t="str">
        <f>Kategorie!C18</f>
        <v>Šťastník</v>
      </c>
      <c r="D36" s="24" t="str">
        <f>Kategorie!D18</f>
        <v>Ondřej</v>
      </c>
      <c r="E36" s="24" t="str">
        <f>Kategorie!E18</f>
        <v>Beta ursus Brno</v>
      </c>
      <c r="F36" s="24">
        <f>Kategorie!F18</f>
        <v>1992</v>
      </c>
      <c r="G36" s="25" t="str">
        <f>Kategorie!G18</f>
        <v>MA</v>
      </c>
      <c r="H36" s="26">
        <f>Kategorie!H18</f>
        <v>0.016030092592592592</v>
      </c>
      <c r="I36" s="21">
        <f>Kategorie!I18</f>
        <v>7</v>
      </c>
      <c r="J36" s="28">
        <f>Kategorie!K18</f>
        <v>0.0032060185185185186</v>
      </c>
      <c r="K36" s="28">
        <f>H36-$H$4</f>
        <v>0.003912037037037037</v>
      </c>
      <c r="L36" s="36">
        <f>ROUND((K36/J36*1000),0)</f>
        <v>1220</v>
      </c>
    </row>
    <row r="37" spans="1:12" ht="14.25">
      <c r="A37" s="21">
        <f>ROW(C34)</f>
        <v>34</v>
      </c>
      <c r="B37" s="22">
        <f>Kategorie!B47</f>
        <v>48</v>
      </c>
      <c r="C37" s="24" t="str">
        <f>Kategorie!C47</f>
        <v>Danielovič</v>
      </c>
      <c r="D37" s="24" t="str">
        <f>Kategorie!D47</f>
        <v>Leo </v>
      </c>
      <c r="E37" s="24" t="str">
        <f>Kategorie!E47</f>
        <v>Hradiště Znojmo</v>
      </c>
      <c r="F37" s="24">
        <f>Kategorie!F47</f>
        <v>1958</v>
      </c>
      <c r="G37" s="25" t="str">
        <f>Kategorie!G47</f>
        <v>MC</v>
      </c>
      <c r="H37" s="26">
        <f>Kategorie!H47</f>
        <v>0.01605324074074074</v>
      </c>
      <c r="I37" s="21">
        <f>Kategorie!I47</f>
        <v>13</v>
      </c>
      <c r="J37" s="28">
        <f>Kategorie!K47</f>
        <v>0.003210648148148148</v>
      </c>
      <c r="K37" s="28">
        <f>H37-$H$4</f>
        <v>0.003935185185185184</v>
      </c>
      <c r="L37" s="36">
        <f>ROUND((K37/J37*1000),0)</f>
        <v>1226</v>
      </c>
    </row>
    <row r="38" spans="1:12" ht="14.25">
      <c r="A38" s="21">
        <f>ROW(C35)</f>
        <v>35</v>
      </c>
      <c r="B38" s="22">
        <f>Kategorie!B51</f>
        <v>40</v>
      </c>
      <c r="C38" s="24" t="str">
        <f>Kategorie!C51</f>
        <v>Chmelíř</v>
      </c>
      <c r="D38" s="24" t="str">
        <f>Kategorie!D51</f>
        <v>Karel</v>
      </c>
      <c r="E38" s="24" t="str">
        <f>Kategorie!E51</f>
        <v>TJ Znojmo</v>
      </c>
      <c r="F38" s="24">
        <f>Kategorie!F51</f>
        <v>1946</v>
      </c>
      <c r="G38" s="25" t="str">
        <f>Kategorie!G51</f>
        <v>MD</v>
      </c>
      <c r="H38" s="26">
        <f>Kategorie!H51</f>
        <v>0.016296296296296295</v>
      </c>
      <c r="I38" s="21">
        <f>Kategorie!I51</f>
        <v>21</v>
      </c>
      <c r="J38" s="28">
        <f>Kategorie!K51</f>
        <v>0.003259259259259259</v>
      </c>
      <c r="K38" s="28">
        <f>H38-$H$4</f>
        <v>0.004178240740740739</v>
      </c>
      <c r="L38" s="36">
        <f>ROUND((K38/J38*1000),0)</f>
        <v>1282</v>
      </c>
    </row>
    <row r="39" spans="1:12" ht="14.25">
      <c r="A39" s="21">
        <f>ROW(C36)</f>
        <v>36</v>
      </c>
      <c r="B39" s="22">
        <f>Kategorie!B19</f>
        <v>41</v>
      </c>
      <c r="C39" s="24" t="str">
        <f>Kategorie!C19</f>
        <v>Podzimek</v>
      </c>
      <c r="D39" s="24" t="str">
        <f>Kategorie!D19</f>
        <v>Tomáš</v>
      </c>
      <c r="E39" s="24" t="str">
        <f>Kategorie!E19</f>
        <v>Únanov</v>
      </c>
      <c r="F39" s="24">
        <f>Kategorie!F19</f>
        <v>1995</v>
      </c>
      <c r="G39" s="25" t="str">
        <f>Kategorie!G19</f>
        <v>MA</v>
      </c>
      <c r="H39" s="26">
        <f>Kategorie!H19</f>
        <v>0.016307870370370372</v>
      </c>
      <c r="I39" s="21">
        <f>Kategorie!I19</f>
        <v>6</v>
      </c>
      <c r="J39" s="28">
        <f>Kategorie!K19</f>
        <v>0.0032615740740740743</v>
      </c>
      <c r="K39" s="28">
        <f>H39-$H$4</f>
        <v>0.004189814814814816</v>
      </c>
      <c r="L39" s="36">
        <f>ROUND((K39/J39*1000),0)</f>
        <v>1285</v>
      </c>
    </row>
    <row r="40" spans="1:12" ht="14.25">
      <c r="A40" s="21">
        <f>ROW(C37)</f>
        <v>37</v>
      </c>
      <c r="B40" s="22">
        <f>Kategorie!B52</f>
        <v>2</v>
      </c>
      <c r="C40" s="24" t="str">
        <f>Kategorie!C52</f>
        <v>Kubíček</v>
      </c>
      <c r="D40" s="24" t="str">
        <f>Kategorie!D52</f>
        <v>František</v>
      </c>
      <c r="E40" s="24" t="str">
        <f>Kategorie!E52</f>
        <v>Fredtým Dobré Pole</v>
      </c>
      <c r="F40" s="24">
        <f>Kategorie!F52</f>
        <v>1946</v>
      </c>
      <c r="G40" s="25" t="str">
        <f>Kategorie!G52</f>
        <v>MD</v>
      </c>
      <c r="H40" s="26">
        <f>Kategorie!H52</f>
        <v>0.016608796296296295</v>
      </c>
      <c r="I40" s="21">
        <f>Kategorie!I52</f>
        <v>18</v>
      </c>
      <c r="J40" s="28">
        <f>Kategorie!K52</f>
        <v>0.003321759259259259</v>
      </c>
      <c r="K40" s="28">
        <f>H40-$H$4</f>
        <v>0.00449074074074074</v>
      </c>
      <c r="L40" s="36">
        <f>ROUND((K40/J40*1000),0)</f>
        <v>1352</v>
      </c>
    </row>
    <row r="41" spans="1:12" ht="14.25">
      <c r="A41" s="21">
        <f>ROW(C38)</f>
        <v>38</v>
      </c>
      <c r="B41" s="22">
        <f>Kategorie!B20</f>
        <v>27</v>
      </c>
      <c r="C41" s="24" t="str">
        <f>Kategorie!C20</f>
        <v>Hubáček</v>
      </c>
      <c r="D41" s="24" t="str">
        <f>Kategorie!D20</f>
        <v>Radim</v>
      </c>
      <c r="E41" s="24" t="str">
        <f>Kategorie!E20</f>
        <v>Popocatepetl Znojmo</v>
      </c>
      <c r="F41" s="24">
        <f>Kategorie!F20</f>
        <v>1982</v>
      </c>
      <c r="G41" s="25" t="str">
        <f>Kategorie!G20</f>
        <v>MA</v>
      </c>
      <c r="H41" s="26">
        <f>Kategorie!H20</f>
        <v>0.0171875</v>
      </c>
      <c r="I41" s="21">
        <f>Kategorie!I20</f>
        <v>5</v>
      </c>
      <c r="J41" s="28">
        <f>Kategorie!K20</f>
        <v>0.0034375000000000005</v>
      </c>
      <c r="K41" s="28">
        <f>H41-$H$4</f>
        <v>0.005069444444444446</v>
      </c>
      <c r="L41" s="36">
        <f>ROUND((K41/J41*1000),0)</f>
        <v>1475</v>
      </c>
    </row>
    <row r="42" spans="1:12" ht="14.25">
      <c r="A42" s="21">
        <f>ROW(C39)</f>
        <v>39</v>
      </c>
      <c r="B42" s="22">
        <f>Kategorie!B21</f>
        <v>43</v>
      </c>
      <c r="C42" s="24" t="str">
        <f>Kategorie!C21</f>
        <v>Ptáček ml. </v>
      </c>
      <c r="D42" s="24" t="str">
        <f>Kategorie!D21</f>
        <v>Pavel</v>
      </c>
      <c r="E42" s="24" t="str">
        <f>Kategorie!E21</f>
        <v>Beta ursus Orienteering</v>
      </c>
      <c r="F42" s="24">
        <f>Kategorie!F21</f>
        <v>1996</v>
      </c>
      <c r="G42" s="25" t="str">
        <f>Kategorie!G21</f>
        <v>MA</v>
      </c>
      <c r="H42" s="26">
        <f>Kategorie!H21</f>
        <v>0.01733796296296296</v>
      </c>
      <c r="I42" s="21">
        <f>Kategorie!I21</f>
        <v>4</v>
      </c>
      <c r="J42" s="28">
        <f>Kategorie!K21</f>
        <v>0.0034675925925925924</v>
      </c>
      <c r="K42" s="28">
        <f>H42-$H$4</f>
        <v>0.005219907407407406</v>
      </c>
      <c r="L42" s="36">
        <f>ROUND((K42/J42*1000),0)</f>
        <v>1505</v>
      </c>
    </row>
    <row r="43" spans="1:12" ht="14.25">
      <c r="A43" s="21">
        <f>ROW(C40)</f>
        <v>40</v>
      </c>
      <c r="B43" s="22">
        <f>Kategorie!B22</f>
        <v>52</v>
      </c>
      <c r="C43" s="24" t="str">
        <f>Kategorie!C22</f>
        <v>Kuben</v>
      </c>
      <c r="D43" s="24" t="str">
        <f>Kategorie!D22</f>
        <v>Karel</v>
      </c>
      <c r="E43" s="24" t="str">
        <f>Kategorie!E22</f>
        <v>Znojmo</v>
      </c>
      <c r="F43" s="24">
        <f>Kategorie!F22</f>
        <v>1976</v>
      </c>
      <c r="G43" s="25" t="str">
        <f>Kategorie!G22</f>
        <v>MA</v>
      </c>
      <c r="H43" s="26">
        <f>Kategorie!H22</f>
        <v>0.017453703703703704</v>
      </c>
      <c r="I43" s="21">
        <f>Kategorie!I22</f>
        <v>3</v>
      </c>
      <c r="J43" s="28">
        <f>Kategorie!K22</f>
        <v>0.003490740740740741</v>
      </c>
      <c r="K43" s="28">
        <f>H43-$H$4</f>
        <v>0.005335648148148148</v>
      </c>
      <c r="L43" s="36">
        <f>ROUND((K43/J43*1000),0)</f>
        <v>1529</v>
      </c>
    </row>
    <row r="44" spans="1:12" ht="14.25">
      <c r="A44" s="21">
        <f>ROW(C41)</f>
        <v>41</v>
      </c>
      <c r="B44" s="22">
        <f>Kategorie!B23</f>
        <v>55</v>
      </c>
      <c r="C44" s="24" t="str">
        <f>Kategorie!C23</f>
        <v>Holík</v>
      </c>
      <c r="D44" s="24" t="str">
        <f>Kategorie!D23</f>
        <v>Šimon</v>
      </c>
      <c r="E44" s="24" t="str">
        <f>Kategorie!E23</f>
        <v>Popocatepetl Znojmo</v>
      </c>
      <c r="F44" s="24">
        <f>Kategorie!F23</f>
        <v>1990</v>
      </c>
      <c r="G44" s="25" t="str">
        <f>Kategorie!G23</f>
        <v>MA</v>
      </c>
      <c r="H44" s="26">
        <f>Kategorie!H23</f>
        <v>0.01766203703703704</v>
      </c>
      <c r="I44" s="21">
        <f>Kategorie!I23</f>
        <v>2</v>
      </c>
      <c r="J44" s="28">
        <f>Kategorie!K23</f>
        <v>0.0035324074074074077</v>
      </c>
      <c r="K44" s="28">
        <f>H44-$H$4</f>
        <v>0.005543981481481483</v>
      </c>
      <c r="L44" s="36">
        <f>ROUND((K44/J44*1000),0)</f>
        <v>1569</v>
      </c>
    </row>
    <row r="45" spans="1:12" ht="14.25">
      <c r="A45" s="21">
        <f>ROW(C42)</f>
        <v>42</v>
      </c>
      <c r="B45" s="22">
        <f>Kategorie!B24</f>
        <v>54</v>
      </c>
      <c r="C45" s="24" t="str">
        <f>Kategorie!C24</f>
        <v>Malaga</v>
      </c>
      <c r="D45" s="24" t="str">
        <f>Kategorie!D24</f>
        <v>Zdeněk</v>
      </c>
      <c r="E45" s="24" t="str">
        <f>Kategorie!E24</f>
        <v>Znojmo</v>
      </c>
      <c r="F45" s="24">
        <f>Kategorie!F24</f>
        <v>1983</v>
      </c>
      <c r="G45" s="25" t="str">
        <f>Kategorie!G24</f>
        <v>MA</v>
      </c>
      <c r="H45" s="26">
        <f>Kategorie!H24</f>
        <v>0.01810185185185185</v>
      </c>
      <c r="I45" s="21">
        <f>Kategorie!I24</f>
        <v>1</v>
      </c>
      <c r="J45" s="28">
        <f>Kategorie!K24</f>
        <v>0.00362037037037037</v>
      </c>
      <c r="K45" s="28">
        <f>H45-$H$4</f>
        <v>0.005983796296296296</v>
      </c>
      <c r="L45" s="36">
        <f>ROUND((K45/J45*1000),0)</f>
        <v>1653</v>
      </c>
    </row>
    <row r="46" spans="1:12" ht="14.25">
      <c r="A46" s="21">
        <f>ROW(C43)</f>
        <v>43</v>
      </c>
      <c r="B46" s="22">
        <f>Kategorie!B38</f>
        <v>38</v>
      </c>
      <c r="C46" s="24" t="str">
        <f>Kategorie!C38</f>
        <v>Halbrštat</v>
      </c>
      <c r="D46" s="24" t="str">
        <f>Kategorie!D38</f>
        <v>Petr</v>
      </c>
      <c r="E46" s="24" t="str">
        <f>Kategorie!E38</f>
        <v>TK Znojmo</v>
      </c>
      <c r="F46" s="24">
        <f>Kategorie!F38</f>
        <v>1967</v>
      </c>
      <c r="G46" s="25" t="str">
        <f>Kategorie!G38</f>
        <v>MB</v>
      </c>
      <c r="H46" s="26">
        <f>Kategorie!H38</f>
        <v>0.018831018518518518</v>
      </c>
      <c r="I46" s="21">
        <f>Kategorie!I38</f>
        <v>10</v>
      </c>
      <c r="J46" s="28">
        <f>Kategorie!K38</f>
        <v>0.0037662037037037035</v>
      </c>
      <c r="K46" s="28">
        <f>H46-$H$4</f>
        <v>0.006712962962962962</v>
      </c>
      <c r="L46" s="36">
        <f>ROUND((K46/J46*1000),0)</f>
        <v>1782</v>
      </c>
    </row>
    <row r="47" spans="1:12" ht="14.25">
      <c r="A47" s="21">
        <f>ROW(C44)</f>
        <v>44</v>
      </c>
      <c r="B47" s="22">
        <f>Kategorie!B25</f>
        <v>20</v>
      </c>
      <c r="C47" s="24" t="str">
        <f>Kategorie!C25</f>
        <v>Marek</v>
      </c>
      <c r="D47" s="24" t="str">
        <f>Kategorie!D25</f>
        <v>Jakub</v>
      </c>
      <c r="E47" s="24" t="str">
        <f>Kategorie!E25</f>
        <v>Popocatepetl Znojmo</v>
      </c>
      <c r="F47" s="24">
        <f>Kategorie!F25</f>
        <v>1999</v>
      </c>
      <c r="G47" s="25" t="str">
        <f>Kategorie!G25</f>
        <v>MA</v>
      </c>
      <c r="H47" s="26">
        <f>Kategorie!H25</f>
        <v>0.02136574074074074</v>
      </c>
      <c r="I47" s="21">
        <f>Kategorie!I25</f>
        <v>0</v>
      </c>
      <c r="J47" s="28">
        <f>Kategorie!K25</f>
        <v>0.004273148148148148</v>
      </c>
      <c r="K47" s="28">
        <f>H47-$H$4</f>
        <v>0.009247685185185185</v>
      </c>
      <c r="L47" s="36">
        <f>ROUND((K47/J47*1000),0)</f>
        <v>2164</v>
      </c>
    </row>
    <row r="48" spans="1:12" ht="14.25">
      <c r="A48" s="21">
        <f>ROW(C45)</f>
        <v>45</v>
      </c>
      <c r="B48" s="22">
        <f>Kategorie!B26</f>
        <v>44</v>
      </c>
      <c r="C48" s="24" t="str">
        <f>Kategorie!C26</f>
        <v>Ptáček</v>
      </c>
      <c r="D48" s="24" t="str">
        <f>Kategorie!D26</f>
        <v>Patrik</v>
      </c>
      <c r="E48" s="24" t="str">
        <f>Kategorie!E26</f>
        <v>Beta ursus Orienteering</v>
      </c>
      <c r="F48" s="24">
        <f>Kategorie!F26</f>
        <v>1998</v>
      </c>
      <c r="G48" s="25" t="str">
        <f>Kategorie!G26</f>
        <v>MA</v>
      </c>
      <c r="H48" s="26">
        <f>Kategorie!H26</f>
        <v>0.024328703703703703</v>
      </c>
      <c r="I48" s="21">
        <f>Kategorie!I26</f>
        <v>0</v>
      </c>
      <c r="J48" s="28">
        <f>Kategorie!K26</f>
        <v>0.004865740740740741</v>
      </c>
      <c r="K48" s="28">
        <f>H48-$H$4</f>
        <v>0.012210648148148148</v>
      </c>
      <c r="L48" s="36">
        <f>ROUND((K48/J48*1000),0)</f>
        <v>2510</v>
      </c>
    </row>
    <row r="49" spans="1:13" s="35" customFormat="1" ht="15">
      <c r="A49" s="7" t="s">
        <v>158</v>
      </c>
      <c r="B49" s="8"/>
      <c r="C49" s="8"/>
      <c r="D49" s="8"/>
      <c r="E49" s="8"/>
      <c r="F49" s="8"/>
      <c r="G49" s="8"/>
      <c r="H49" s="4">
        <f>Kategorie!H53</f>
        <v>2.5</v>
      </c>
      <c r="I49" s="37" t="str">
        <f>Kategorie!I53</f>
        <v>km</v>
      </c>
      <c r="J49" s="9"/>
      <c r="K49" s="10"/>
      <c r="L49" s="7"/>
      <c r="M49"/>
    </row>
    <row r="50" spans="1:12" ht="14.25">
      <c r="A50" s="21">
        <f>ROW(C1)</f>
        <v>1</v>
      </c>
      <c r="B50" s="22">
        <f>Kategorie!B56</f>
        <v>17</v>
      </c>
      <c r="C50" s="24" t="str">
        <f>Kategorie!C56</f>
        <v>Doubková</v>
      </c>
      <c r="D50" s="24" t="str">
        <f>Kategorie!D56</f>
        <v>Kateřina</v>
      </c>
      <c r="E50" s="24" t="str">
        <f>Kategorie!E56</f>
        <v>DINO Sport Ivančice</v>
      </c>
      <c r="F50" s="24">
        <f>Kategorie!F56</f>
        <v>1972</v>
      </c>
      <c r="G50" s="25" t="str">
        <f>Kategorie!G56</f>
        <v>Ž</v>
      </c>
      <c r="H50" s="26">
        <f>Kategorie!H56</f>
        <v>0.006689814814814815</v>
      </c>
      <c r="I50" s="21">
        <f>Kategorie!I56</f>
        <v>30</v>
      </c>
      <c r="J50" s="28">
        <f>Kategorie!H56</f>
        <v>0.006689814814814815</v>
      </c>
      <c r="K50" s="28">
        <f>H50-$H$50</f>
        <v>0</v>
      </c>
      <c r="L50" s="36">
        <f>ROUND((K50/J50*1000),0)</f>
        <v>0</v>
      </c>
    </row>
    <row r="51" spans="1:12" ht="14.25">
      <c r="A51" s="21">
        <f>ROW(C2)</f>
        <v>2</v>
      </c>
      <c r="B51" s="22">
        <f>Kategorie!B57</f>
        <v>10</v>
      </c>
      <c r="C51" s="24" t="str">
        <f>Kategorie!C57</f>
        <v>Zahradníčková</v>
      </c>
      <c r="D51" s="24" t="str">
        <f>Kategorie!D57</f>
        <v>Marika</v>
      </c>
      <c r="E51" s="24" t="str">
        <f>Kategorie!E57</f>
        <v>Spartak Třebíč</v>
      </c>
      <c r="F51" s="24">
        <f>Kategorie!F57</f>
        <v>1994</v>
      </c>
      <c r="G51" s="25" t="str">
        <f>Kategorie!G57</f>
        <v>Ž</v>
      </c>
      <c r="H51" s="26">
        <f>Kategorie!H57</f>
        <v>0.007048611111111111</v>
      </c>
      <c r="I51" s="21">
        <f>Kategorie!I57</f>
        <v>25</v>
      </c>
      <c r="J51" s="28">
        <f>Kategorie!H57</f>
        <v>0.007048611111111111</v>
      </c>
      <c r="K51" s="28">
        <f>H51-$H$50</f>
        <v>0.0003587962962962963</v>
      </c>
      <c r="L51" s="36">
        <f>ROUND((K51/J51*1000),0)</f>
        <v>51</v>
      </c>
    </row>
    <row r="52" spans="1:12" ht="14.25">
      <c r="A52" s="21">
        <f>ROW(C3)</f>
        <v>3</v>
      </c>
      <c r="B52" s="22">
        <f>Kategorie!B58</f>
        <v>53</v>
      </c>
      <c r="C52" s="24" t="str">
        <f>Kategorie!C58</f>
        <v>Slabáková</v>
      </c>
      <c r="D52" s="24" t="str">
        <f>Kategorie!D58</f>
        <v>Lenka</v>
      </c>
      <c r="E52" s="24" t="str">
        <f>Kategorie!E58</f>
        <v>AK Olymp Brno</v>
      </c>
      <c r="F52" s="24">
        <f>Kategorie!F58</f>
        <v>1966</v>
      </c>
      <c r="G52" s="25" t="str">
        <f>Kategorie!G58</f>
        <v>Ž</v>
      </c>
      <c r="H52" s="26">
        <f>Kategorie!H58</f>
        <v>0.0075</v>
      </c>
      <c r="I52" s="21">
        <f>Kategorie!I58</f>
        <v>21</v>
      </c>
      <c r="J52" s="28">
        <f>Kategorie!H58</f>
        <v>0.0075</v>
      </c>
      <c r="K52" s="28">
        <f>H52-$H$50</f>
        <v>0.0008101851851851846</v>
      </c>
      <c r="L52" s="36">
        <f>ROUND((K52/J52*1000),0)</f>
        <v>108</v>
      </c>
    </row>
    <row r="53" spans="1:12" ht="14.25">
      <c r="A53" s="21">
        <f>ROW(C4)</f>
        <v>4</v>
      </c>
      <c r="B53" s="22">
        <f>Kategorie!B59</f>
        <v>16</v>
      </c>
      <c r="C53" s="24" t="str">
        <f>Kategorie!C59</f>
        <v>Fučíková</v>
      </c>
      <c r="D53" s="24" t="str">
        <f>Kategorie!D59</f>
        <v>Hana</v>
      </c>
      <c r="E53" s="24" t="str">
        <f>Kategorie!E59</f>
        <v>Černín</v>
      </c>
      <c r="F53" s="24">
        <f>Kategorie!F59</f>
        <v>1977</v>
      </c>
      <c r="G53" s="25" t="str">
        <f>Kategorie!G59</f>
        <v>Ž</v>
      </c>
      <c r="H53" s="26">
        <f>Kategorie!H59</f>
        <v>0.007650462962962963</v>
      </c>
      <c r="I53" s="21">
        <f>Kategorie!I59</f>
        <v>18</v>
      </c>
      <c r="J53" s="28">
        <f>Kategorie!H59</f>
        <v>0.007650462962962963</v>
      </c>
      <c r="K53" s="28">
        <f>H53-$H$50</f>
        <v>0.000960648148148148</v>
      </c>
      <c r="L53" s="36">
        <f>ROUND((K53/J53*1000),0)</f>
        <v>126</v>
      </c>
    </row>
    <row r="54" spans="1:12" ht="14.25">
      <c r="A54" s="21">
        <f>ROW(C5)</f>
        <v>5</v>
      </c>
      <c r="B54" s="22">
        <f>Kategorie!B60</f>
        <v>33</v>
      </c>
      <c r="C54" s="24" t="str">
        <f>Kategorie!C60</f>
        <v>Březnová</v>
      </c>
      <c r="D54" s="24" t="str">
        <f>Kategorie!D60</f>
        <v>Klára</v>
      </c>
      <c r="E54" s="24" t="str">
        <f>Kategorie!E60</f>
        <v>TJ Spartak Třebíč</v>
      </c>
      <c r="F54" s="24">
        <f>Kategorie!F60</f>
        <v>1993</v>
      </c>
      <c r="G54" s="25" t="str">
        <f>Kategorie!G60</f>
        <v>Ž</v>
      </c>
      <c r="H54" s="26">
        <f>Kategorie!H60</f>
        <v>0.007719907407407407</v>
      </c>
      <c r="I54" s="21">
        <f>Kategorie!I60</f>
        <v>16</v>
      </c>
      <c r="J54" s="28">
        <f>Kategorie!H60</f>
        <v>0.007719907407407407</v>
      </c>
      <c r="K54" s="28">
        <f>H54-$H$50</f>
        <v>0.001030092592592592</v>
      </c>
      <c r="L54" s="36">
        <f>ROUND((K54/J54*1000),0)</f>
        <v>133</v>
      </c>
    </row>
    <row r="55" spans="1:12" ht="14.25">
      <c r="A55" s="21">
        <f>ROW(C6)</f>
        <v>6</v>
      </c>
      <c r="B55" s="22">
        <f>Kategorie!B61</f>
        <v>24</v>
      </c>
      <c r="C55" s="24" t="str">
        <f>Kategorie!C61</f>
        <v>Pišanová</v>
      </c>
      <c r="D55" s="24" t="str">
        <f>Kategorie!D61</f>
        <v>Míla</v>
      </c>
      <c r="E55" s="24" t="str">
        <f>Kategorie!E61</f>
        <v>Tritraining.cz</v>
      </c>
      <c r="F55" s="24">
        <f>Kategorie!F61</f>
        <v>1983</v>
      </c>
      <c r="G55" s="25" t="str">
        <f>Kategorie!G61</f>
        <v>Ž</v>
      </c>
      <c r="H55" s="26">
        <f>Kategorie!H61</f>
        <v>0.007905092592592592</v>
      </c>
      <c r="I55" s="21">
        <f>Kategorie!I61</f>
        <v>15</v>
      </c>
      <c r="J55" s="28">
        <f>Kategorie!H61</f>
        <v>0.007905092592592592</v>
      </c>
      <c r="K55" s="28">
        <f>H55-$H$50</f>
        <v>0.001215277777777777</v>
      </c>
      <c r="L55" s="36">
        <f>ROUND((K55/J55*1000),0)</f>
        <v>154</v>
      </c>
    </row>
    <row r="56" spans="1:12" ht="14.25">
      <c r="A56" s="21">
        <f>ROW(C7)</f>
        <v>7</v>
      </c>
      <c r="B56" s="22">
        <f>Kategorie!B62</f>
        <v>36</v>
      </c>
      <c r="C56" s="24" t="str">
        <f>Kategorie!C62</f>
        <v>Cahová</v>
      </c>
      <c r="D56" s="24" t="str">
        <f>Kategorie!D62</f>
        <v>Petra</v>
      </c>
      <c r="E56" s="24" t="str">
        <f>Kategorie!E62</f>
        <v>TJ Spartak Třebíč</v>
      </c>
      <c r="F56" s="24">
        <f>Kategorie!F62</f>
        <v>1996</v>
      </c>
      <c r="G56" s="25" t="str">
        <f>Kategorie!G62</f>
        <v>Ž</v>
      </c>
      <c r="H56" s="26">
        <f>Kategorie!H62</f>
        <v>0.008136574074074074</v>
      </c>
      <c r="I56" s="21">
        <f>Kategorie!I62</f>
        <v>14</v>
      </c>
      <c r="J56" s="28">
        <f>Kategorie!H62</f>
        <v>0.008136574074074074</v>
      </c>
      <c r="K56" s="28">
        <f>H56-$H$50</f>
        <v>0.0014467592592592587</v>
      </c>
      <c r="L56" s="36">
        <f>ROUND((K56/J56*1000),0)</f>
        <v>178</v>
      </c>
    </row>
    <row r="57" spans="1:12" ht="14.25">
      <c r="A57" s="21">
        <f>ROW(C8)</f>
        <v>8</v>
      </c>
      <c r="B57" s="22">
        <f>Kategorie!B63</f>
        <v>39</v>
      </c>
      <c r="C57" s="24" t="str">
        <f>Kategorie!C63</f>
        <v>Bukovjanová</v>
      </c>
      <c r="D57" s="24" t="str">
        <f>Kategorie!D63</f>
        <v>Iva</v>
      </c>
      <c r="E57" s="24" t="str">
        <f>Kategorie!E63</f>
        <v>Znojmo</v>
      </c>
      <c r="F57" s="24">
        <f>Kategorie!F63</f>
        <v>1996</v>
      </c>
      <c r="G57" s="25" t="str">
        <f>Kategorie!G63</f>
        <v>Ž</v>
      </c>
      <c r="H57" s="26">
        <f>Kategorie!H63</f>
        <v>0.008935185185185185</v>
      </c>
      <c r="I57" s="21">
        <f>Kategorie!I63</f>
        <v>13</v>
      </c>
      <c r="J57" s="28">
        <f>Kategorie!H63</f>
        <v>0.008935185185185185</v>
      </c>
      <c r="K57" s="28">
        <f>H57-$H$50</f>
        <v>0.00224537037037037</v>
      </c>
      <c r="L57" s="36">
        <f>ROUND((K57/J57*1000),0)</f>
        <v>251</v>
      </c>
    </row>
    <row r="58" spans="1:12" ht="14.25">
      <c r="A58" s="21">
        <f>ROW(C9)</f>
        <v>9</v>
      </c>
      <c r="B58" s="22">
        <f>Kategorie!B64</f>
        <v>49</v>
      </c>
      <c r="C58" s="24" t="str">
        <f>Kategorie!C64</f>
        <v>Krčmářová</v>
      </c>
      <c r="D58" s="24" t="str">
        <f>Kategorie!D64</f>
        <v>Jana</v>
      </c>
      <c r="E58" s="24" t="str">
        <f>Kategorie!E64</f>
        <v>Znojmo</v>
      </c>
      <c r="F58" s="24">
        <f>Kategorie!F64</f>
        <v>1959</v>
      </c>
      <c r="G58" s="25" t="str">
        <f>Kategorie!G64</f>
        <v>Ž</v>
      </c>
      <c r="H58" s="26">
        <f>Kategorie!H64</f>
        <v>0.00982638888888889</v>
      </c>
      <c r="I58" s="21">
        <f>Kategorie!I64</f>
        <v>12</v>
      </c>
      <c r="J58" s="28">
        <f>Kategorie!H64</f>
        <v>0.00982638888888889</v>
      </c>
      <c r="K58" s="28">
        <f>H58-$H$50</f>
        <v>0.0031365740740740746</v>
      </c>
      <c r="L58" s="36">
        <f>ROUND((K58/J58*1000),0)</f>
        <v>319</v>
      </c>
    </row>
    <row r="59" spans="1:12" ht="14.25">
      <c r="A59" s="21">
        <f>ROW(C10)</f>
        <v>10</v>
      </c>
      <c r="B59" s="22">
        <f>Kategorie!B65</f>
        <v>35</v>
      </c>
      <c r="C59" s="24" t="str">
        <f>Kategorie!C65</f>
        <v>Marková</v>
      </c>
      <c r="D59" s="24" t="str">
        <f>Kategorie!D65</f>
        <v>Monika</v>
      </c>
      <c r="E59" s="24" t="str">
        <f>Kategorie!E65</f>
        <v>Popocatepetl Znojmo</v>
      </c>
      <c r="F59" s="24">
        <f>Kategorie!F65</f>
        <v>1988</v>
      </c>
      <c r="G59" s="25" t="str">
        <f>Kategorie!G65</f>
        <v>Ž</v>
      </c>
      <c r="H59" s="26">
        <f>Kategorie!H65</f>
        <v>0.009988425925925927</v>
      </c>
      <c r="I59" s="21">
        <f>Kategorie!I65</f>
        <v>11</v>
      </c>
      <c r="J59" s="28">
        <f>Kategorie!H65</f>
        <v>0.009988425925925927</v>
      </c>
      <c r="K59" s="28">
        <f>H59-$H$50</f>
        <v>0.0032986111111111115</v>
      </c>
      <c r="L59" s="36">
        <f>ROUND((K59/J59*1000),0)</f>
        <v>330</v>
      </c>
    </row>
    <row r="60" spans="1:12" ht="14.25">
      <c r="A60" s="21">
        <f>ROW(C11)</f>
        <v>11</v>
      </c>
      <c r="B60" s="22">
        <f>Kategorie!B66</f>
        <v>29</v>
      </c>
      <c r="C60" s="24" t="str">
        <f>Kategorie!C66</f>
        <v>Kučerová</v>
      </c>
      <c r="D60" s="24" t="str">
        <f>Kategorie!D66</f>
        <v>Lenka</v>
      </c>
      <c r="E60" s="24" t="str">
        <f>Kategorie!E66</f>
        <v>TJ Start Brno</v>
      </c>
      <c r="F60" s="24">
        <f>Kategorie!F66</f>
        <v>1982</v>
      </c>
      <c r="G60" s="25" t="str">
        <f>Kategorie!G66</f>
        <v>Ž</v>
      </c>
      <c r="H60" s="26">
        <f>Kategorie!H66</f>
        <v>0.010185185185185186</v>
      </c>
      <c r="I60" s="21">
        <f>Kategorie!I66</f>
        <v>10</v>
      </c>
      <c r="J60" s="28">
        <f>Kategorie!H66</f>
        <v>0.010185185185185186</v>
      </c>
      <c r="K60" s="28">
        <f>H60-$H$50</f>
        <v>0.003495370370370371</v>
      </c>
      <c r="L60" s="36">
        <f>ROUND((K60/J60*1000),0)</f>
        <v>343</v>
      </c>
    </row>
    <row r="61" spans="1:12" ht="14.25">
      <c r="A61" s="21">
        <f>ROW(C12)</f>
        <v>12</v>
      </c>
      <c r="B61" s="22">
        <f>Kategorie!B67</f>
        <v>56</v>
      </c>
      <c r="C61" s="24" t="str">
        <f>Kategorie!C67</f>
        <v>Holíková</v>
      </c>
      <c r="D61" s="24" t="str">
        <f>Kategorie!D67</f>
        <v>Ida</v>
      </c>
      <c r="E61" s="24" t="str">
        <f>Kategorie!E67</f>
        <v>Halbi Team</v>
      </c>
      <c r="F61" s="24">
        <f>Kategorie!F67</f>
        <v>1964</v>
      </c>
      <c r="G61" s="25" t="str">
        <f>Kategorie!G67</f>
        <v>Ž</v>
      </c>
      <c r="H61" s="34">
        <f>Kategorie!H67</f>
        <v>0.011134259259259259</v>
      </c>
      <c r="I61" s="21">
        <f>Kategorie!I67</f>
        <v>9</v>
      </c>
      <c r="J61" s="38">
        <f>Kategorie!H67</f>
        <v>0.011134259259259259</v>
      </c>
      <c r="K61" s="28">
        <f>H61-$H$50</f>
        <v>0.004444444444444444</v>
      </c>
      <c r="L61" s="36">
        <f>ROUND((K61/J61*1000),0)</f>
        <v>399</v>
      </c>
    </row>
    <row r="62" spans="1:13" s="35" customFormat="1" ht="15">
      <c r="A62" s="7" t="s">
        <v>159</v>
      </c>
      <c r="B62" s="8"/>
      <c r="C62" s="8"/>
      <c r="D62" s="8"/>
      <c r="E62" s="8"/>
      <c r="F62" s="8"/>
      <c r="G62" s="8"/>
      <c r="H62" s="4">
        <f>Kategorie!H68</f>
        <v>1.1</v>
      </c>
      <c r="I62" s="37" t="str">
        <f>Kategorie!I68</f>
        <v>km</v>
      </c>
      <c r="J62" s="9"/>
      <c r="K62" s="10"/>
      <c r="L62" s="7"/>
      <c r="M62"/>
    </row>
    <row r="63" spans="1:12" ht="14.25">
      <c r="A63" s="21">
        <f>ROW(C1)</f>
        <v>1</v>
      </c>
      <c r="B63" s="22">
        <f>Kategorie!B71</f>
        <v>96</v>
      </c>
      <c r="C63" s="24" t="str">
        <f>Kategorie!C71</f>
        <v>Čermák</v>
      </c>
      <c r="D63" s="24" t="str">
        <f>Kategorie!D71</f>
        <v>Bedřich</v>
      </c>
      <c r="E63" s="24" t="str">
        <f>Kategorie!E71</f>
        <v>Hevlín</v>
      </c>
      <c r="F63" s="24">
        <f>Kategorie!F71</f>
        <v>1999</v>
      </c>
      <c r="G63" s="25" t="str">
        <f>Kategorie!G71</f>
        <v>P</v>
      </c>
      <c r="H63" s="26">
        <f>Kategorie!H71</f>
        <v>0.0031134259259259257</v>
      </c>
      <c r="I63" s="21">
        <f>Kategorie!I71</f>
        <v>0</v>
      </c>
      <c r="J63" s="28">
        <f>Kategorie!H71</f>
        <v>0.0031134259259259257</v>
      </c>
      <c r="K63" s="28">
        <f>H63-$H$63</f>
        <v>0</v>
      </c>
      <c r="L63" s="36">
        <f>ROUND((K63/J63*1000),0)</f>
        <v>0</v>
      </c>
    </row>
    <row r="64" spans="1:12" ht="14.25">
      <c r="A64" s="21">
        <f>ROW(C2)</f>
        <v>2</v>
      </c>
      <c r="B64" s="22">
        <f>Kategorie!B72</f>
        <v>98</v>
      </c>
      <c r="C64" s="24" t="str">
        <f>Kategorie!C72</f>
        <v>Rytíř </v>
      </c>
      <c r="D64" s="24" t="str">
        <f>Kategorie!D72</f>
        <v>Jan</v>
      </c>
      <c r="E64" s="24" t="str">
        <f>Kategorie!E72</f>
        <v>-</v>
      </c>
      <c r="F64" s="24">
        <f>Kategorie!F72</f>
        <v>1986</v>
      </c>
      <c r="G64" s="25" t="str">
        <f>Kategorie!G72</f>
        <v>P</v>
      </c>
      <c r="H64" s="26">
        <f>Kategorie!H72</f>
        <v>0.003935185185185185</v>
      </c>
      <c r="I64" s="21">
        <f>Kategorie!I72</f>
        <v>0</v>
      </c>
      <c r="J64" s="28">
        <f>Kategorie!H72</f>
        <v>0.003935185185185185</v>
      </c>
      <c r="K64" s="28">
        <f>H64-$H$63</f>
        <v>0.0008217592592592591</v>
      </c>
      <c r="L64" s="36">
        <f>ROUND((K64/J64*1000),0)</f>
        <v>209</v>
      </c>
    </row>
    <row r="65" spans="1:12" ht="14.25">
      <c r="A65" s="21">
        <f>ROW(C3)</f>
        <v>3</v>
      </c>
      <c r="B65" s="22">
        <f>Kategorie!B73</f>
        <v>95</v>
      </c>
      <c r="C65" s="24" t="str">
        <f>Kategorie!C73</f>
        <v>Marková</v>
      </c>
      <c r="D65" s="24" t="str">
        <f>Kategorie!D73</f>
        <v>Monika</v>
      </c>
      <c r="E65" s="24" t="str">
        <f>Kategorie!E73</f>
        <v>Popocatepetl Znojmo</v>
      </c>
      <c r="F65" s="24">
        <f>Kategorie!F73</f>
        <v>1967</v>
      </c>
      <c r="G65" s="25" t="str">
        <f>Kategorie!G73</f>
        <v>P</v>
      </c>
      <c r="H65" s="26">
        <f>Kategorie!H73</f>
        <v>0.004247685185185185</v>
      </c>
      <c r="I65" s="21">
        <f>Kategorie!I73</f>
        <v>0</v>
      </c>
      <c r="J65" s="28">
        <f>Kategorie!H73</f>
        <v>0.004247685185185185</v>
      </c>
      <c r="K65" s="28">
        <f>H65-$H$63</f>
        <v>0.0011342592592592593</v>
      </c>
      <c r="L65" s="36">
        <f>ROUND((K65/J65*1000),0)</f>
        <v>267</v>
      </c>
    </row>
    <row r="66" spans="1:12" ht="14.25">
      <c r="A66" s="21">
        <f>ROW(C4)</f>
        <v>4</v>
      </c>
      <c r="B66" s="22">
        <f>Kategorie!B74</f>
        <v>97</v>
      </c>
      <c r="C66" s="24" t="str">
        <f>Kategorie!C74</f>
        <v>Souralová</v>
      </c>
      <c r="D66" s="24" t="str">
        <f>Kategorie!D74</f>
        <v>Pavla</v>
      </c>
      <c r="E66" s="24" t="str">
        <f>Kategorie!E74</f>
        <v>-</v>
      </c>
      <c r="F66" s="24">
        <f>Kategorie!F74</f>
        <v>1987</v>
      </c>
      <c r="G66" s="25" t="str">
        <f>Kategorie!G74</f>
        <v>P</v>
      </c>
      <c r="H66" s="26">
        <f>Kategorie!H74</f>
        <v>0.004641203703703704</v>
      </c>
      <c r="I66" s="21">
        <f>Kategorie!I74</f>
        <v>0</v>
      </c>
      <c r="J66" s="28">
        <f>Kategorie!H74</f>
        <v>0.004641203703703704</v>
      </c>
      <c r="K66" s="28">
        <f>H66-$H$63</f>
        <v>0.001527777777777778</v>
      </c>
      <c r="L66" s="36">
        <f>ROUND((K66/J66*1000),0)</f>
        <v>329</v>
      </c>
    </row>
    <row r="67" spans="1:12" ht="14.25">
      <c r="A67" s="21">
        <f>ROW(C5)</f>
        <v>5</v>
      </c>
      <c r="B67" s="22">
        <f>Kategorie!B75</f>
        <v>99</v>
      </c>
      <c r="C67" s="24" t="str">
        <f>Kategorie!C75</f>
        <v>Král</v>
      </c>
      <c r="D67" s="24" t="str">
        <f>Kategorie!D75</f>
        <v>Jiří</v>
      </c>
      <c r="E67" s="24" t="str">
        <f>Kategorie!E75</f>
        <v>-</v>
      </c>
      <c r="F67" s="24">
        <f>Kategorie!F75</f>
        <v>1966</v>
      </c>
      <c r="G67" s="25" t="str">
        <f>Kategorie!G75</f>
        <v>P</v>
      </c>
      <c r="H67" s="26">
        <f>Kategorie!H75</f>
        <v>0.0046875</v>
      </c>
      <c r="I67" s="21">
        <f>Kategorie!I75</f>
        <v>0</v>
      </c>
      <c r="J67" s="28">
        <f>Kategorie!H75</f>
        <v>0.0046875</v>
      </c>
      <c r="K67" s="28">
        <f>H67-$H$63</f>
        <v>0.001574074074074074</v>
      </c>
      <c r="L67" s="36">
        <f>ROUND((K67/J67*1000),0)</f>
        <v>336</v>
      </c>
    </row>
    <row r="68" spans="1:12" ht="14.25">
      <c r="A68" s="21">
        <f>ROW(C6)</f>
        <v>6</v>
      </c>
      <c r="B68" s="22">
        <f>Kategorie!B76</f>
        <v>100</v>
      </c>
      <c r="C68" s="24" t="str">
        <f>Kategorie!C76</f>
        <v>Král</v>
      </c>
      <c r="D68" s="24" t="str">
        <f>Kategorie!D76</f>
        <v>Richard</v>
      </c>
      <c r="E68" s="24" t="str">
        <f>Kategorie!E76</f>
        <v>-</v>
      </c>
      <c r="F68" s="24">
        <f>Kategorie!F76</f>
        <v>2007</v>
      </c>
      <c r="G68" s="25" t="str">
        <f>Kategorie!G76</f>
        <v>P</v>
      </c>
      <c r="H68" s="26">
        <f>Kategorie!H76</f>
        <v>0.0046875</v>
      </c>
      <c r="I68" s="21">
        <f>Kategorie!I76</f>
        <v>0</v>
      </c>
      <c r="J68" s="28">
        <f>Kategorie!H76</f>
        <v>0.0046875</v>
      </c>
      <c r="K68" s="28">
        <f>H68-$H$63</f>
        <v>0.001574074074074074</v>
      </c>
      <c r="L68" s="36">
        <f>ROUND((K68/J68*1000),0)</f>
        <v>336</v>
      </c>
    </row>
  </sheetData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view="pageBreakPreview" zoomScale="80" zoomScaleSheetLayoutView="8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61" sqref="A61"/>
    </sheetView>
  </sheetViews>
  <sheetFormatPr defaultColWidth="9.00390625" defaultRowHeight="12.75"/>
  <cols>
    <col min="1" max="1" width="6.75390625" style="0" customWidth="1"/>
    <col min="2" max="2" width="14.00390625" style="0" customWidth="1"/>
    <col min="3" max="3" width="13.25390625" style="0" customWidth="1"/>
    <col min="4" max="4" width="28.375" style="39" customWidth="1"/>
    <col min="5" max="5" width="22.625" style="0" customWidth="1"/>
    <col min="6" max="6" width="15.375" style="0" customWidth="1"/>
    <col min="7" max="7" width="9.375" style="0" customWidth="1"/>
    <col min="8" max="8" width="7.75390625" style="0" customWidth="1"/>
    <col min="9" max="9" width="6.00390625" style="0" customWidth="1"/>
  </cols>
  <sheetData>
    <row r="1" spans="1:5" ht="17.25">
      <c r="A1" s="2" t="str">
        <f>'Absol.poř.'!A1</f>
        <v>6.z. ZBP – ZNOVÍN KROS Znojmo 16.01.2011</v>
      </c>
      <c r="B1" s="3"/>
      <c r="C1" s="3"/>
      <c r="D1" s="40"/>
      <c r="E1" s="3"/>
    </row>
    <row r="2" spans="1:16" s="35" customFormat="1" ht="15">
      <c r="A2" s="7" t="s">
        <v>160</v>
      </c>
      <c r="B2" s="8"/>
      <c r="C2" s="8"/>
      <c r="D2" s="8"/>
      <c r="E2" s="8"/>
      <c r="F2"/>
      <c r="G2"/>
      <c r="H2"/>
      <c r="I2"/>
      <c r="J2"/>
      <c r="K2"/>
      <c r="L2"/>
      <c r="M2"/>
      <c r="N2"/>
      <c r="O2"/>
      <c r="P2"/>
    </row>
    <row r="3" spans="1:5" ht="24.75">
      <c r="A3" s="12" t="str">
        <f>'Absol.poř.'!B2</f>
        <v>St. číslo</v>
      </c>
      <c r="B3" s="13" t="str">
        <f>'Absol.poř.'!C2</f>
        <v>Příjmení</v>
      </c>
      <c r="C3" s="13" t="str">
        <f>'Absol.poř.'!D2</f>
        <v>Jméno</v>
      </c>
      <c r="D3" s="41" t="str">
        <f>'Absol.poř.'!E2</f>
        <v>Klub</v>
      </c>
      <c r="E3" s="12" t="str">
        <f>'Absol.poř.'!F2</f>
        <v>RN</v>
      </c>
    </row>
    <row r="4" spans="1:5" ht="12.75">
      <c r="A4" s="42">
        <f>Kategorie!B41</f>
        <v>1</v>
      </c>
      <c r="B4" s="43" t="str">
        <f>Kategorie!C41</f>
        <v>Kolínek</v>
      </c>
      <c r="C4" s="43" t="str">
        <f>Kategorie!D41</f>
        <v>František</v>
      </c>
      <c r="D4" s="44" t="str">
        <f>Kategorie!E41</f>
        <v>AK Perná</v>
      </c>
      <c r="E4" s="43">
        <f>Kategorie!F41</f>
        <v>1956</v>
      </c>
    </row>
    <row r="5" spans="1:5" ht="12.75">
      <c r="A5" s="42">
        <f>Kategorie!B52</f>
        <v>2</v>
      </c>
      <c r="B5" s="43" t="str">
        <f>Kategorie!C52</f>
        <v>Kubíček</v>
      </c>
      <c r="C5" s="43" t="str">
        <f>Kategorie!D52</f>
        <v>František</v>
      </c>
      <c r="D5" s="44" t="str">
        <f>Kategorie!E52</f>
        <v>Fredtým Dobré Pole</v>
      </c>
      <c r="E5" s="43">
        <f>Kategorie!F52</f>
        <v>1946</v>
      </c>
    </row>
    <row r="6" spans="1:5" ht="12.75">
      <c r="A6" s="42">
        <f>Kategorie!B42</f>
        <v>3</v>
      </c>
      <c r="B6" s="43" t="str">
        <f>Kategorie!C42</f>
        <v>Scherrer</v>
      </c>
      <c r="C6" s="43" t="str">
        <f>Kategorie!D42</f>
        <v>Jaroslav</v>
      </c>
      <c r="D6" s="44" t="str">
        <f>Kategorie!E42</f>
        <v>Orel Moravské Budějovice</v>
      </c>
      <c r="E6" s="43">
        <f>Kategorie!F42</f>
        <v>1960</v>
      </c>
    </row>
    <row r="7" spans="1:5" ht="12.75">
      <c r="A7" s="42">
        <f>Kategorie!B40</f>
        <v>4</v>
      </c>
      <c r="B7" s="43" t="str">
        <f>Kategorie!C40</f>
        <v>Kratochvíl</v>
      </c>
      <c r="C7" s="43" t="str">
        <f>Kategorie!D40</f>
        <v>Pavel</v>
      </c>
      <c r="D7" s="44" t="str">
        <f>Kategorie!E40</f>
        <v>Sokol Rudikov</v>
      </c>
      <c r="E7" s="43">
        <f>Kategorie!F40</f>
        <v>1960</v>
      </c>
    </row>
    <row r="8" spans="1:5" ht="12.75">
      <c r="A8" s="42">
        <f>Kategorie!B44</f>
        <v>5</v>
      </c>
      <c r="B8" s="43" t="str">
        <f>Kategorie!C44</f>
        <v>Podzimek</v>
      </c>
      <c r="C8" s="43" t="str">
        <f>Kategorie!D44</f>
        <v>Karel</v>
      </c>
      <c r="D8" s="44" t="str">
        <f>Kategorie!E44</f>
        <v>TK Znojmo</v>
      </c>
      <c r="E8" s="43">
        <f>Kategorie!F44</f>
        <v>1957</v>
      </c>
    </row>
    <row r="9" spans="1:5" ht="12.75">
      <c r="A9" s="42">
        <f>Kategorie!B32</f>
        <v>6</v>
      </c>
      <c r="B9" s="43" t="str">
        <f>Kategorie!C32</f>
        <v>Smolík</v>
      </c>
      <c r="C9" s="43" t="str">
        <f>Kategorie!D32</f>
        <v>Antonín</v>
      </c>
      <c r="D9" s="44" t="str">
        <f>Kategorie!E32</f>
        <v>Sokol Přísnotice</v>
      </c>
      <c r="E9" s="43">
        <f>Kategorie!F32</f>
        <v>1963</v>
      </c>
    </row>
    <row r="10" spans="1:5" ht="12.75">
      <c r="A10" s="42">
        <f>Kategorie!B29</f>
        <v>7</v>
      </c>
      <c r="B10" s="43" t="str">
        <f>Kategorie!C29</f>
        <v>Patočka</v>
      </c>
      <c r="C10" s="43" t="str">
        <f>Kategorie!D29</f>
        <v>Petr</v>
      </c>
      <c r="D10" s="44" t="str">
        <f>Kategorie!E29</f>
        <v>DINOSPORT</v>
      </c>
      <c r="E10" s="43">
        <f>Kategorie!F29</f>
        <v>1963</v>
      </c>
    </row>
    <row r="11" spans="1:5" ht="12.75">
      <c r="A11" s="42">
        <f>Kategorie!B7</f>
        <v>8</v>
      </c>
      <c r="B11" s="43" t="str">
        <f>Kategorie!C7</f>
        <v>Čabala</v>
      </c>
      <c r="C11" s="43" t="str">
        <f>Kategorie!D7</f>
        <v>Vojtěch</v>
      </c>
      <c r="D11" s="44" t="str">
        <f>Kategorie!E7</f>
        <v>TJ Znojmo</v>
      </c>
      <c r="E11" s="43">
        <f>Kategorie!F7</f>
        <v>1993</v>
      </c>
    </row>
    <row r="12" spans="1:5" ht="12.75">
      <c r="A12" s="42">
        <f>Kategorie!B12</f>
        <v>9</v>
      </c>
      <c r="B12" s="43" t="str">
        <f>Kategorie!C12</f>
        <v>Hrubý</v>
      </c>
      <c r="C12" s="43" t="str">
        <f>Kategorie!D12</f>
        <v>Josef</v>
      </c>
      <c r="D12" s="44" t="str">
        <f>Kategorie!E12</f>
        <v>TJ Znojmo</v>
      </c>
      <c r="E12" s="43">
        <f>Kategorie!F12</f>
        <v>1992</v>
      </c>
    </row>
    <row r="13" spans="1:5" ht="12.75">
      <c r="A13" s="42">
        <f>Kategorie!B57</f>
        <v>10</v>
      </c>
      <c r="B13" s="43" t="str">
        <f>Kategorie!C57</f>
        <v>Zahradníčková</v>
      </c>
      <c r="C13" s="43" t="str">
        <f>Kategorie!D57</f>
        <v>Marika</v>
      </c>
      <c r="D13" s="44" t="str">
        <f>Kategorie!E57</f>
        <v>Spartak Třebíč</v>
      </c>
      <c r="E13" s="43">
        <f>Kategorie!F57</f>
        <v>1994</v>
      </c>
    </row>
    <row r="14" spans="1:5" ht="12.75">
      <c r="A14" s="42">
        <f>Kategorie!B45</f>
        <v>11</v>
      </c>
      <c r="B14" s="43" t="str">
        <f>Kategorie!C45</f>
        <v>Měřínský</v>
      </c>
      <c r="C14" s="43" t="str">
        <f>Kategorie!D45</f>
        <v>Jaroslav</v>
      </c>
      <c r="D14" s="44" t="str">
        <f>Kategorie!E45</f>
        <v>DINO Sport Ivančice</v>
      </c>
      <c r="E14" s="43">
        <f>Kategorie!F45</f>
        <v>1961</v>
      </c>
    </row>
    <row r="15" spans="1:5" ht="12.75">
      <c r="A15" s="42">
        <f>Kategorie!B43</f>
        <v>12</v>
      </c>
      <c r="B15" s="43" t="str">
        <f>Kategorie!C43</f>
        <v>Suchý</v>
      </c>
      <c r="C15" s="43" t="str">
        <f>Kategorie!D43</f>
        <v>Karel</v>
      </c>
      <c r="D15" s="44" t="str">
        <f>Kategorie!E43</f>
        <v>-</v>
      </c>
      <c r="E15" s="43">
        <f>Kategorie!F43</f>
        <v>1956</v>
      </c>
    </row>
    <row r="16" spans="1:5" ht="12.75">
      <c r="A16" s="42">
        <f>Kategorie!B6</f>
        <v>13</v>
      </c>
      <c r="B16" s="43" t="str">
        <f>Kategorie!C6</f>
        <v>Fučík</v>
      </c>
      <c r="C16" s="43" t="str">
        <f>Kategorie!D6</f>
        <v>Karel</v>
      </c>
      <c r="D16" s="44" t="str">
        <f>Kategorie!E6</f>
        <v>Černín</v>
      </c>
      <c r="E16" s="43">
        <f>Kategorie!F6</f>
        <v>1972</v>
      </c>
    </row>
    <row r="17" spans="1:5" ht="12.75">
      <c r="A17" s="42">
        <f>Kategorie!B34</f>
        <v>14</v>
      </c>
      <c r="B17" s="43" t="str">
        <f>Kategorie!C34</f>
        <v>Musil</v>
      </c>
      <c r="C17" s="43" t="str">
        <f>Kategorie!D34</f>
        <v>Josef</v>
      </c>
      <c r="D17" s="44" t="str">
        <f>Kategorie!E34</f>
        <v>Náměšť nad Oslavou</v>
      </c>
      <c r="E17" s="43">
        <f>Kategorie!F34</f>
        <v>1964</v>
      </c>
    </row>
    <row r="18" spans="1:5" ht="12.75">
      <c r="A18" s="42">
        <f>Kategorie!B49</f>
        <v>15</v>
      </c>
      <c r="B18" s="43" t="str">
        <f>Kategorie!C49</f>
        <v>Hanák</v>
      </c>
      <c r="C18" s="43" t="str">
        <f>Kategorie!D49</f>
        <v>Albín</v>
      </c>
      <c r="D18" s="44" t="str">
        <f>Kategorie!E49</f>
        <v>Brno – Útěchov</v>
      </c>
      <c r="E18" s="43">
        <f>Kategorie!F49</f>
        <v>1951</v>
      </c>
    </row>
    <row r="19" spans="1:5" ht="12.75">
      <c r="A19" s="42">
        <f>Kategorie!B59</f>
        <v>16</v>
      </c>
      <c r="B19" s="43" t="str">
        <f>Kategorie!C59</f>
        <v>Fučíková</v>
      </c>
      <c r="C19" s="43" t="str">
        <f>Kategorie!D59</f>
        <v>Hana</v>
      </c>
      <c r="D19" s="44" t="str">
        <f>Kategorie!E59</f>
        <v>Černín</v>
      </c>
      <c r="E19" s="43">
        <f>Kategorie!F59</f>
        <v>1977</v>
      </c>
    </row>
    <row r="20" spans="1:5" ht="12.75">
      <c r="A20" s="42">
        <f>Kategorie!B56</f>
        <v>17</v>
      </c>
      <c r="B20" s="43" t="str">
        <f>Kategorie!C56</f>
        <v>Doubková</v>
      </c>
      <c r="C20" s="43" t="str">
        <f>Kategorie!D56</f>
        <v>Kateřina</v>
      </c>
      <c r="D20" s="44" t="str">
        <f>Kategorie!E56</f>
        <v>DINO Sport Ivančice</v>
      </c>
      <c r="E20" s="43">
        <f>Kategorie!F56</f>
        <v>1972</v>
      </c>
    </row>
    <row r="21" spans="1:5" ht="12.75">
      <c r="A21" s="42">
        <f>Kategorie!B28</f>
        <v>18</v>
      </c>
      <c r="B21" s="43" t="str">
        <f>Kategorie!C28</f>
        <v>Nožka</v>
      </c>
      <c r="C21" s="43" t="str">
        <f>Kategorie!D28</f>
        <v>Jiří</v>
      </c>
      <c r="D21" s="44" t="str">
        <f>Kategorie!E28</f>
        <v>DINO Sport Ivančice</v>
      </c>
      <c r="E21" s="43">
        <f>Kategorie!F28</f>
        <v>1963</v>
      </c>
    </row>
    <row r="22" spans="1:5" ht="12.75">
      <c r="A22" s="42">
        <f>Kategorie!B46</f>
        <v>19</v>
      </c>
      <c r="B22" s="43" t="str">
        <f>Kategorie!C46</f>
        <v>Marek</v>
      </c>
      <c r="C22" s="43" t="str">
        <f>Kategorie!D46</f>
        <v>Ludvík</v>
      </c>
      <c r="D22" s="44" t="str">
        <f>Kategorie!E46</f>
        <v>Popocatepetl Znojmo</v>
      </c>
      <c r="E22" s="43">
        <f>Kategorie!F46</f>
        <v>1958</v>
      </c>
    </row>
    <row r="23" spans="1:5" ht="12.75">
      <c r="A23" s="42">
        <f>Kategorie!B25</f>
        <v>20</v>
      </c>
      <c r="B23" s="43" t="str">
        <f>Kategorie!C25</f>
        <v>Marek</v>
      </c>
      <c r="C23" s="43" t="str">
        <f>Kategorie!D25</f>
        <v>Jakub</v>
      </c>
      <c r="D23" s="44" t="str">
        <f>Kategorie!E25</f>
        <v>Popocatepetl Znojmo</v>
      </c>
      <c r="E23" s="43">
        <f>Kategorie!F25</f>
        <v>1999</v>
      </c>
    </row>
    <row r="24" spans="1:5" ht="12.75">
      <c r="A24" s="42">
        <f>Kategorie!B50</f>
        <v>21</v>
      </c>
      <c r="B24" s="43" t="str">
        <f>Kategorie!C50</f>
        <v>Bobek</v>
      </c>
      <c r="C24" s="43" t="str">
        <f>Kategorie!D50</f>
        <v>Josef</v>
      </c>
      <c r="D24" s="44" t="str">
        <f>Kategorie!E50</f>
        <v>TJ Znojmo</v>
      </c>
      <c r="E24" s="43">
        <f>Kategorie!F50</f>
        <v>1949</v>
      </c>
    </row>
    <row r="25" spans="1:5" ht="12.75">
      <c r="A25" s="42">
        <f>Kategorie!B16</f>
        <v>22</v>
      </c>
      <c r="B25" s="43" t="str">
        <f>Kategorie!C16</f>
        <v>Havránek</v>
      </c>
      <c r="C25" s="43" t="str">
        <f>Kategorie!D16</f>
        <v>Lukáš</v>
      </c>
      <c r="D25" s="44" t="str">
        <f>Kategorie!E16</f>
        <v>Znojmo</v>
      </c>
      <c r="E25" s="43">
        <f>Kategorie!F16</f>
        <v>1984</v>
      </c>
    </row>
    <row r="26" spans="1:5" ht="12.75">
      <c r="A26" s="42">
        <f>Kategorie!B11</f>
        <v>23</v>
      </c>
      <c r="B26" s="43" t="str">
        <f>Kategorie!C11</f>
        <v>Bednář</v>
      </c>
      <c r="C26" s="43" t="str">
        <f>Kategorie!D11</f>
        <v>Tomáš</v>
      </c>
      <c r="D26" s="44" t="str">
        <f>Kategorie!E11</f>
        <v>Tritraining.cz Jihlava</v>
      </c>
      <c r="E26" s="43">
        <f>Kategorie!F11</f>
        <v>1980</v>
      </c>
    </row>
    <row r="27" spans="1:5" ht="12.75">
      <c r="A27" s="42">
        <f>Kategorie!B61</f>
        <v>24</v>
      </c>
      <c r="B27" s="43" t="str">
        <f>Kategorie!C61</f>
        <v>Pišanová</v>
      </c>
      <c r="C27" s="43" t="str">
        <f>Kategorie!D61</f>
        <v>Míla</v>
      </c>
      <c r="D27" s="44" t="str">
        <f>Kategorie!E61</f>
        <v>Tritraining.cz</v>
      </c>
      <c r="E27" s="43">
        <f>Kategorie!F61</f>
        <v>1983</v>
      </c>
    </row>
    <row r="28" spans="1:5" ht="12.75">
      <c r="A28" s="42">
        <f>Kategorie!B35</f>
        <v>25</v>
      </c>
      <c r="B28" s="43" t="str">
        <f>Kategorie!C35</f>
        <v>Kugler</v>
      </c>
      <c r="C28" s="43" t="str">
        <f>Kategorie!D35</f>
        <v>Ivan</v>
      </c>
      <c r="D28" s="44" t="str">
        <f>Kategorie!E35</f>
        <v>Tritraining.cz</v>
      </c>
      <c r="E28" s="43">
        <f>Kategorie!F35</f>
        <v>1963</v>
      </c>
    </row>
    <row r="29" spans="1:5" ht="12.75">
      <c r="A29" s="42">
        <f>Kategorie!B13</f>
        <v>26</v>
      </c>
      <c r="B29" s="43" t="str">
        <f>Kategorie!C13</f>
        <v>Hotař</v>
      </c>
      <c r="C29" s="43" t="str">
        <f>Kategorie!D13</f>
        <v>Pavel</v>
      </c>
      <c r="D29" s="44" t="str">
        <f>Kategorie!E13</f>
        <v>Tritraining.cz</v>
      </c>
      <c r="E29" s="43">
        <f>Kategorie!F13</f>
        <v>1990</v>
      </c>
    </row>
    <row r="30" spans="1:5" ht="12.75">
      <c r="A30" s="42">
        <f>Kategorie!B20</f>
        <v>27</v>
      </c>
      <c r="B30" s="43" t="str">
        <f>Kategorie!C20</f>
        <v>Hubáček</v>
      </c>
      <c r="C30" s="43" t="str">
        <f>Kategorie!D20</f>
        <v>Radim</v>
      </c>
      <c r="D30" s="44" t="str">
        <f>Kategorie!E20</f>
        <v>Popocatepetl Znojmo</v>
      </c>
      <c r="E30" s="43">
        <f>Kategorie!F20</f>
        <v>1982</v>
      </c>
    </row>
    <row r="31" spans="1:5" ht="12.75">
      <c r="A31" s="42">
        <f>Kategorie!B9</f>
        <v>28</v>
      </c>
      <c r="B31" s="43" t="str">
        <f>Kategorie!C9</f>
        <v>Kučera</v>
      </c>
      <c r="C31" s="43" t="str">
        <f>Kategorie!D9</f>
        <v>Jan</v>
      </c>
      <c r="D31" s="44" t="str">
        <f>Kategorie!E9</f>
        <v>TK Mor. Budějovice</v>
      </c>
      <c r="E31" s="43">
        <f>Kategorie!F9</f>
        <v>1981</v>
      </c>
    </row>
    <row r="32" spans="1:5" ht="12.75">
      <c r="A32" s="42">
        <f>Kategorie!B66</f>
        <v>29</v>
      </c>
      <c r="B32" s="43" t="str">
        <f>Kategorie!C66</f>
        <v>Kučerová</v>
      </c>
      <c r="C32" s="43" t="str">
        <f>Kategorie!D66</f>
        <v>Lenka</v>
      </c>
      <c r="D32" s="44" t="str">
        <f>Kategorie!E66</f>
        <v>TJ Start Brno</v>
      </c>
      <c r="E32" s="43">
        <f>Kategorie!F66</f>
        <v>1982</v>
      </c>
    </row>
    <row r="33" spans="1:5" ht="12.75">
      <c r="A33" s="42">
        <f>Kategorie!B10</f>
        <v>30</v>
      </c>
      <c r="B33" s="43" t="str">
        <f>Kategorie!C10</f>
        <v>Kučera</v>
      </c>
      <c r="C33" s="43" t="str">
        <f>Kategorie!D10</f>
        <v>Vítězslav</v>
      </c>
      <c r="D33" s="44" t="str">
        <f>Kategorie!E10</f>
        <v>Spartak Třebíč</v>
      </c>
      <c r="E33" s="43">
        <f>Kategorie!F10</f>
        <v>1993</v>
      </c>
    </row>
    <row r="34" spans="1:5" ht="12.75">
      <c r="A34" s="42">
        <f>Kategorie!B8</f>
        <v>31</v>
      </c>
      <c r="B34" s="43" t="str">
        <f>Kategorie!C8</f>
        <v>Michalec</v>
      </c>
      <c r="C34" s="43" t="str">
        <f>Kategorie!D8</f>
        <v>Josef</v>
      </c>
      <c r="D34" s="44" t="str">
        <f>Kategorie!E8</f>
        <v>Znojmo</v>
      </c>
      <c r="E34" s="43">
        <f>Kategorie!F8</f>
        <v>1976</v>
      </c>
    </row>
    <row r="35" spans="1:5" ht="12.75">
      <c r="A35" s="42">
        <f>Kategorie!B15</f>
        <v>32</v>
      </c>
      <c r="B35" s="43" t="str">
        <f>Kategorie!C15</f>
        <v>Čermák</v>
      </c>
      <c r="C35" s="43" t="str">
        <f>Kategorie!D15</f>
        <v>Bedřich</v>
      </c>
      <c r="D35" s="44" t="str">
        <f>Kategorie!E15</f>
        <v>Znojmo</v>
      </c>
      <c r="E35" s="43">
        <f>Kategorie!F15</f>
        <v>1974</v>
      </c>
    </row>
    <row r="36" spans="1:5" ht="12.75">
      <c r="A36" s="42">
        <f>Kategorie!B60</f>
        <v>33</v>
      </c>
      <c r="B36" s="43" t="str">
        <f>Kategorie!C60</f>
        <v>Březnová</v>
      </c>
      <c r="C36" s="43" t="str">
        <f>Kategorie!D60</f>
        <v>Klára</v>
      </c>
      <c r="D36" s="44" t="str">
        <f>Kategorie!E60</f>
        <v>TJ Spartak Třebíč</v>
      </c>
      <c r="E36" s="43">
        <f>Kategorie!F60</f>
        <v>1993</v>
      </c>
    </row>
    <row r="37" spans="1:5" ht="12.75">
      <c r="A37" s="42">
        <f>Kategorie!B5</f>
        <v>34</v>
      </c>
      <c r="B37" s="43" t="str">
        <f>Kategorie!C5</f>
        <v>Soural</v>
      </c>
      <c r="C37" s="43" t="str">
        <f>Kategorie!D5</f>
        <v>Lukáš</v>
      </c>
      <c r="D37" s="44" t="str">
        <f>Kategorie!E5</f>
        <v>VSK UNI Brno</v>
      </c>
      <c r="E37" s="43">
        <f>Kategorie!F5</f>
        <v>1982</v>
      </c>
    </row>
    <row r="38" spans="1:5" ht="12.75">
      <c r="A38" s="42">
        <f>Kategorie!B65</f>
        <v>35</v>
      </c>
      <c r="B38" s="43" t="str">
        <f>Kategorie!C65</f>
        <v>Marková</v>
      </c>
      <c r="C38" s="43" t="str">
        <f>Kategorie!D65</f>
        <v>Monika</v>
      </c>
      <c r="D38" s="44" t="str">
        <f>Kategorie!E65</f>
        <v>Popocatepetl Znojmo</v>
      </c>
      <c r="E38" s="43">
        <f>Kategorie!F65</f>
        <v>1988</v>
      </c>
    </row>
    <row r="39" spans="1:5" ht="12.75">
      <c r="A39" s="42">
        <f>Kategorie!B62</f>
        <v>36</v>
      </c>
      <c r="B39" s="43" t="str">
        <f>Kategorie!C62</f>
        <v>Cahová</v>
      </c>
      <c r="C39" s="43" t="str">
        <f>Kategorie!D62</f>
        <v>Petra</v>
      </c>
      <c r="D39" s="44" t="str">
        <f>Kategorie!E62</f>
        <v>TJ Spartak Třebíč</v>
      </c>
      <c r="E39" s="43">
        <f>Kategorie!F62</f>
        <v>1996</v>
      </c>
    </row>
    <row r="40" spans="1:5" ht="12.75">
      <c r="A40" s="42">
        <f>Kategorie!B18</f>
        <v>37</v>
      </c>
      <c r="B40" s="43" t="str">
        <f>Kategorie!C18</f>
        <v>Šťastník</v>
      </c>
      <c r="C40" s="43" t="str">
        <f>Kategorie!D18</f>
        <v>Ondřej</v>
      </c>
      <c r="D40" s="44" t="str">
        <f>Kategorie!E18</f>
        <v>Beta ursus Brno</v>
      </c>
      <c r="E40" s="43">
        <f>Kategorie!F18</f>
        <v>1992</v>
      </c>
    </row>
    <row r="41" spans="1:5" ht="12.75">
      <c r="A41" s="42">
        <f>Kategorie!B38</f>
        <v>38</v>
      </c>
      <c r="B41" s="43" t="str">
        <f>Kategorie!C38</f>
        <v>Halbrštat</v>
      </c>
      <c r="C41" s="43" t="str">
        <f>Kategorie!D38</f>
        <v>Petr</v>
      </c>
      <c r="D41" s="44" t="str">
        <f>Kategorie!E38</f>
        <v>TK Znojmo</v>
      </c>
      <c r="E41" s="43">
        <f>Kategorie!F38</f>
        <v>1967</v>
      </c>
    </row>
    <row r="42" spans="1:5" ht="12.75">
      <c r="A42" s="42">
        <f>Kategorie!B63</f>
        <v>39</v>
      </c>
      <c r="B42" s="43" t="str">
        <f>Kategorie!C63</f>
        <v>Bukovjanová</v>
      </c>
      <c r="C42" s="43" t="str">
        <f>Kategorie!D63</f>
        <v>Iva</v>
      </c>
      <c r="D42" s="44" t="str">
        <f>Kategorie!E63</f>
        <v>Znojmo</v>
      </c>
      <c r="E42" s="43">
        <f>Kategorie!F63</f>
        <v>1996</v>
      </c>
    </row>
    <row r="43" spans="1:5" ht="12.75">
      <c r="A43" s="42">
        <f>Kategorie!B51</f>
        <v>40</v>
      </c>
      <c r="B43" s="43" t="str">
        <f>Kategorie!C51</f>
        <v>Chmelíř</v>
      </c>
      <c r="C43" s="43" t="str">
        <f>Kategorie!D51</f>
        <v>Karel</v>
      </c>
      <c r="D43" s="44" t="str">
        <f>Kategorie!E51</f>
        <v>TJ Znojmo</v>
      </c>
      <c r="E43" s="43">
        <f>Kategorie!F51</f>
        <v>1946</v>
      </c>
    </row>
    <row r="44" spans="1:5" ht="12.75">
      <c r="A44" s="42">
        <f>Kategorie!B19</f>
        <v>41</v>
      </c>
      <c r="B44" s="43" t="str">
        <f>Kategorie!C19</f>
        <v>Podzimek</v>
      </c>
      <c r="C44" s="43" t="str">
        <f>Kategorie!D19</f>
        <v>Tomáš</v>
      </c>
      <c r="D44" s="44" t="str">
        <f>Kategorie!E19</f>
        <v>Únanov</v>
      </c>
      <c r="E44" s="43">
        <f>Kategorie!F19</f>
        <v>1995</v>
      </c>
    </row>
    <row r="45" spans="1:5" ht="12.75">
      <c r="A45" s="42">
        <f>Kategorie!B30</f>
        <v>42</v>
      </c>
      <c r="B45" s="43" t="str">
        <f>Kategorie!C30</f>
        <v>Ptáček</v>
      </c>
      <c r="C45" s="43" t="str">
        <f>Kategorie!D30</f>
        <v>Pavel</v>
      </c>
      <c r="D45" s="44" t="str">
        <f>Kategorie!E30</f>
        <v>Beta ursus Orienteering</v>
      </c>
      <c r="E45" s="43">
        <f>Kategorie!F30</f>
        <v>1965</v>
      </c>
    </row>
    <row r="46" spans="1:5" ht="12.75">
      <c r="A46" s="42">
        <f>Kategorie!B21</f>
        <v>43</v>
      </c>
      <c r="B46" s="43" t="str">
        <f>Kategorie!C21</f>
        <v>Ptáček ml. </v>
      </c>
      <c r="C46" s="43" t="str">
        <f>Kategorie!D21</f>
        <v>Pavel</v>
      </c>
      <c r="D46" s="44" t="str">
        <f>Kategorie!E21</f>
        <v>Beta ursus Orienteering</v>
      </c>
      <c r="E46" s="43">
        <f>Kategorie!F21</f>
        <v>1996</v>
      </c>
    </row>
    <row r="47" spans="1:5" ht="12.75">
      <c r="A47" s="42">
        <f>Kategorie!B26</f>
        <v>44</v>
      </c>
      <c r="B47" s="43" t="str">
        <f>Kategorie!C26</f>
        <v>Ptáček</v>
      </c>
      <c r="C47" s="43" t="str">
        <f>Kategorie!D26</f>
        <v>Patrik</v>
      </c>
      <c r="D47" s="44" t="str">
        <f>Kategorie!E26</f>
        <v>Beta ursus Orienteering</v>
      </c>
      <c r="E47" s="43">
        <f>Kategorie!F26</f>
        <v>1998</v>
      </c>
    </row>
    <row r="48" spans="1:5" ht="12.75">
      <c r="A48" s="42">
        <f>Kategorie!B17</f>
        <v>45</v>
      </c>
      <c r="B48" s="43" t="str">
        <f>Kategorie!C17</f>
        <v>Záděra</v>
      </c>
      <c r="C48" s="43" t="str">
        <f>Kategorie!D17</f>
        <v>Pavel</v>
      </c>
      <c r="D48" s="44" t="str">
        <f>Kategorie!E17</f>
        <v>Beta ursus Orienteering</v>
      </c>
      <c r="E48" s="43">
        <f>Kategorie!F17</f>
        <v>1995</v>
      </c>
    </row>
    <row r="49" spans="1:5" ht="12.75">
      <c r="A49" s="42">
        <f>Kategorie!B37</f>
        <v>46</v>
      </c>
      <c r="B49" s="43" t="str">
        <f>Kategorie!C37</f>
        <v>Dvořák</v>
      </c>
      <c r="C49" s="43" t="str">
        <f>Kategorie!D37</f>
        <v>Leoš</v>
      </c>
      <c r="D49" s="44" t="str">
        <f>Kategorie!E37</f>
        <v>-</v>
      </c>
      <c r="E49" s="43">
        <f>Kategorie!F37</f>
        <v>1971</v>
      </c>
    </row>
    <row r="50" spans="1:5" ht="12.75">
      <c r="A50" s="42">
        <f>Kategorie!B31</f>
        <v>47</v>
      </c>
      <c r="B50" s="43" t="str">
        <f>Kategorie!C31</f>
        <v>Vejražka</v>
      </c>
      <c r="C50" s="43" t="str">
        <f>Kategorie!D31</f>
        <v>Štěpán</v>
      </c>
      <c r="D50" s="44" t="str">
        <f>Kategorie!E31</f>
        <v>Sport vespo Liberec</v>
      </c>
      <c r="E50" s="43">
        <f>Kategorie!F31</f>
        <v>1971</v>
      </c>
    </row>
    <row r="51" spans="1:5" ht="12.75">
      <c r="A51" s="42">
        <f>Kategorie!B47</f>
        <v>48</v>
      </c>
      <c r="B51" s="43" t="str">
        <f>Kategorie!C47</f>
        <v>Danielovič</v>
      </c>
      <c r="C51" s="43" t="str">
        <f>Kategorie!D47</f>
        <v>Leo </v>
      </c>
      <c r="D51" s="44" t="str">
        <f>Kategorie!E47</f>
        <v>Hradiště Znojmo</v>
      </c>
      <c r="E51" s="43">
        <f>Kategorie!F47</f>
        <v>1958</v>
      </c>
    </row>
    <row r="52" spans="1:5" ht="12.75">
      <c r="A52" s="42">
        <f>Kategorie!B64</f>
        <v>49</v>
      </c>
      <c r="B52" s="43" t="str">
        <f>Kategorie!C64</f>
        <v>Krčmářová</v>
      </c>
      <c r="C52" s="43" t="str">
        <f>Kategorie!D64</f>
        <v>Jana</v>
      </c>
      <c r="D52" s="44" t="str">
        <f>Kategorie!E64</f>
        <v>Znojmo</v>
      </c>
      <c r="E52" s="43">
        <f>Kategorie!F64</f>
        <v>1959</v>
      </c>
    </row>
    <row r="53" spans="1:5" ht="12.75">
      <c r="A53" s="42">
        <f>Kategorie!B33</f>
        <v>50</v>
      </c>
      <c r="B53" s="43" t="str">
        <f>Kategorie!C33</f>
        <v>Rajnošek</v>
      </c>
      <c r="C53" s="43" t="str">
        <f>Kategorie!D33</f>
        <v>Zdeněk</v>
      </c>
      <c r="D53" s="44" t="str">
        <f>Kategorie!E33</f>
        <v>Žďár nad Sázavou</v>
      </c>
      <c r="E53" s="43">
        <f>Kategorie!F33</f>
        <v>1963</v>
      </c>
    </row>
    <row r="54" spans="1:5" ht="12.75">
      <c r="A54" s="42">
        <f>Kategorie!B14</f>
        <v>51</v>
      </c>
      <c r="B54" s="43" t="str">
        <f>Kategorie!C14</f>
        <v>Rýznar</v>
      </c>
      <c r="C54" s="43" t="str">
        <f>Kategorie!D14</f>
        <v>Václav</v>
      </c>
      <c r="D54" s="44" t="str">
        <f>Kategorie!E14</f>
        <v>Znojmo</v>
      </c>
      <c r="E54" s="43">
        <f>Kategorie!F14</f>
        <v>1977</v>
      </c>
    </row>
    <row r="55" spans="1:5" ht="12.75">
      <c r="A55" s="42">
        <f>Kategorie!B22</f>
        <v>52</v>
      </c>
      <c r="B55" s="43" t="str">
        <f>Kategorie!C22</f>
        <v>Kuben</v>
      </c>
      <c r="C55" s="43" t="str">
        <f>Kategorie!D22</f>
        <v>Karel</v>
      </c>
      <c r="D55" s="44" t="str">
        <f>Kategorie!E22</f>
        <v>Znojmo</v>
      </c>
      <c r="E55" s="43">
        <f>Kategorie!F22</f>
        <v>1976</v>
      </c>
    </row>
    <row r="56" spans="1:5" ht="12.75">
      <c r="A56" s="42">
        <f>Kategorie!B58</f>
        <v>53</v>
      </c>
      <c r="B56" s="43" t="str">
        <f>Kategorie!C58</f>
        <v>Slabáková</v>
      </c>
      <c r="C56" s="43" t="str">
        <f>Kategorie!D58</f>
        <v>Lenka</v>
      </c>
      <c r="D56" s="44" t="str">
        <f>Kategorie!E58</f>
        <v>AK Olymp Brno</v>
      </c>
      <c r="E56" s="43">
        <f>Kategorie!F58</f>
        <v>1966</v>
      </c>
    </row>
    <row r="57" spans="1:5" ht="12.75">
      <c r="A57" s="42">
        <f>Kategorie!B24</f>
        <v>54</v>
      </c>
      <c r="B57" s="43" t="str">
        <f>Kategorie!C24</f>
        <v>Malaga</v>
      </c>
      <c r="C57" s="43" t="str">
        <f>Kategorie!D24</f>
        <v>Zdeněk</v>
      </c>
      <c r="D57" s="44" t="str">
        <f>Kategorie!E24</f>
        <v>Znojmo</v>
      </c>
      <c r="E57" s="43">
        <f>Kategorie!F24</f>
        <v>1983</v>
      </c>
    </row>
    <row r="58" spans="1:5" ht="12.75">
      <c r="A58" s="42">
        <f>Kategorie!B23</f>
        <v>55</v>
      </c>
      <c r="B58" s="43" t="str">
        <f>Kategorie!C23</f>
        <v>Holík</v>
      </c>
      <c r="C58" s="43" t="str">
        <f>Kategorie!D23</f>
        <v>Šimon</v>
      </c>
      <c r="D58" s="44" t="str">
        <f>Kategorie!E23</f>
        <v>Popocatepetl Znojmo</v>
      </c>
      <c r="E58" s="43">
        <f>Kategorie!F23</f>
        <v>1990</v>
      </c>
    </row>
    <row r="59" spans="1:5" ht="12.75">
      <c r="A59" s="42">
        <f>Kategorie!B67</f>
        <v>56</v>
      </c>
      <c r="B59" s="43" t="str">
        <f>Kategorie!C67</f>
        <v>Holíková</v>
      </c>
      <c r="C59" s="43" t="str">
        <f>Kategorie!D67</f>
        <v>Ida</v>
      </c>
      <c r="D59" s="44" t="str">
        <f>Kategorie!E67</f>
        <v>Halbi Team</v>
      </c>
      <c r="E59" s="43">
        <f>Kategorie!F67</f>
        <v>1964</v>
      </c>
    </row>
    <row r="60" spans="1:5" ht="12.75">
      <c r="A60" s="42">
        <f>Kategorie!B36</f>
        <v>57</v>
      </c>
      <c r="B60" s="43" t="str">
        <f>Kategorie!C36</f>
        <v>Skoumal</v>
      </c>
      <c r="C60" s="43" t="str">
        <f>Kategorie!D36</f>
        <v>Marek</v>
      </c>
      <c r="D60" s="44" t="str">
        <f>Kategorie!E36</f>
        <v>-</v>
      </c>
      <c r="E60" s="43">
        <f>Kategorie!F36</f>
        <v>1968</v>
      </c>
    </row>
    <row r="61" spans="1:5" ht="12.75">
      <c r="A61" s="42">
        <f>Kategorie!B73</f>
        <v>95</v>
      </c>
      <c r="B61" s="43" t="str">
        <f>Kategorie!C73</f>
        <v>Marková</v>
      </c>
      <c r="C61" s="43" t="str">
        <f>Kategorie!D73</f>
        <v>Monika</v>
      </c>
      <c r="D61" s="44" t="str">
        <f>Kategorie!E73</f>
        <v>Popocatepetl Znojmo</v>
      </c>
      <c r="E61" s="43">
        <f>Kategorie!F73</f>
        <v>1967</v>
      </c>
    </row>
    <row r="62" spans="1:5" ht="12.75">
      <c r="A62" s="42">
        <f>Kategorie!B71</f>
        <v>96</v>
      </c>
      <c r="B62" s="43" t="str">
        <f>Kategorie!C71</f>
        <v>Čermák</v>
      </c>
      <c r="C62" s="43" t="str">
        <f>Kategorie!D71</f>
        <v>Bedřich</v>
      </c>
      <c r="D62" s="44" t="str">
        <f>Kategorie!E71</f>
        <v>Hevlín</v>
      </c>
      <c r="E62" s="43">
        <f>Kategorie!F71</f>
        <v>1999</v>
      </c>
    </row>
    <row r="63" spans="1:5" ht="12.75">
      <c r="A63" s="42">
        <f>Kategorie!B74</f>
        <v>97</v>
      </c>
      <c r="B63" s="43" t="str">
        <f>Kategorie!C74</f>
        <v>Souralová</v>
      </c>
      <c r="C63" s="43" t="str">
        <f>Kategorie!D74</f>
        <v>Pavla</v>
      </c>
      <c r="D63" s="44" t="str">
        <f>Kategorie!E74</f>
        <v>-</v>
      </c>
      <c r="E63" s="43">
        <f>Kategorie!F74</f>
        <v>1987</v>
      </c>
    </row>
    <row r="64" spans="1:5" ht="12.75">
      <c r="A64" s="42">
        <f>Kategorie!B72</f>
        <v>98</v>
      </c>
      <c r="B64" s="43" t="str">
        <f>Kategorie!C72</f>
        <v>Rytíř </v>
      </c>
      <c r="C64" s="43" t="str">
        <f>Kategorie!D72</f>
        <v>Jan</v>
      </c>
      <c r="D64" s="44" t="str">
        <f>Kategorie!E72</f>
        <v>-</v>
      </c>
      <c r="E64" s="43">
        <f>Kategorie!F72</f>
        <v>1986</v>
      </c>
    </row>
    <row r="65" spans="1:5" ht="12.75">
      <c r="A65" s="42">
        <f>Kategorie!B75</f>
        <v>99</v>
      </c>
      <c r="B65" s="43" t="str">
        <f>Kategorie!C75</f>
        <v>Král</v>
      </c>
      <c r="C65" s="43" t="str">
        <f>Kategorie!D75</f>
        <v>Jiří</v>
      </c>
      <c r="D65" s="44" t="str">
        <f>Kategorie!E75</f>
        <v>-</v>
      </c>
      <c r="E65" s="43">
        <f>Kategorie!F75</f>
        <v>1966</v>
      </c>
    </row>
    <row r="66" spans="1:5" ht="12.75">
      <c r="A66" s="42">
        <f>Kategorie!B76</f>
        <v>100</v>
      </c>
      <c r="B66" s="43" t="str">
        <f>Kategorie!C76</f>
        <v>Král</v>
      </c>
      <c r="C66" s="43" t="str">
        <f>Kategorie!D76</f>
        <v>Richard</v>
      </c>
      <c r="D66" s="44" t="str">
        <f>Kategorie!E76</f>
        <v>-</v>
      </c>
      <c r="E66" s="43">
        <f>Kategorie!F76</f>
        <v>2007</v>
      </c>
    </row>
  </sheetData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view="pageBreakPreview" zoomScale="80" zoomScaleSheetLayoutView="80" workbookViewId="0" topLeftCell="A1">
      <pane xSplit="5" ySplit="2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60" sqref="A60"/>
    </sheetView>
  </sheetViews>
  <sheetFormatPr defaultColWidth="12.00390625" defaultRowHeight="12.75"/>
  <cols>
    <col min="1" max="1" width="35.875" style="0" customWidth="1"/>
    <col min="2" max="2" width="43.625" style="0" customWidth="1"/>
    <col min="3" max="3" width="35.375" style="0" customWidth="1"/>
    <col min="4" max="16384" width="11.625" style="0" customWidth="1"/>
  </cols>
  <sheetData>
    <row r="1" spans="1:2" ht="17.25">
      <c r="A1" s="2" t="str">
        <f>Kategorie!A1</f>
        <v>6.z. ZBP – ZNOVÍN KROS Znojmo 16.01.2011</v>
      </c>
      <c r="B1" s="3"/>
    </row>
    <row r="2" spans="1:3" ht="15">
      <c r="A2" s="45" t="s">
        <v>5</v>
      </c>
      <c r="B2" s="45" t="s">
        <v>161</v>
      </c>
      <c r="C2" t="s">
        <v>162</v>
      </c>
    </row>
    <row r="3" spans="1:2" ht="12.75">
      <c r="A3" s="24">
        <v>1</v>
      </c>
      <c r="B3" s="46">
        <v>0.013159722222222222</v>
      </c>
    </row>
    <row r="4" spans="1:2" ht="12.75">
      <c r="A4" s="24">
        <v>2</v>
      </c>
      <c r="B4" s="46">
        <v>0.016608796296296295</v>
      </c>
    </row>
    <row r="5" spans="1:2" ht="12.75">
      <c r="A5" s="24">
        <v>3</v>
      </c>
      <c r="B5" s="46">
        <v>0.01357638888888889</v>
      </c>
    </row>
    <row r="6" spans="1:2" ht="12.75">
      <c r="A6" s="24">
        <v>4</v>
      </c>
      <c r="B6" s="46">
        <v>0.012268518518518519</v>
      </c>
    </row>
    <row r="7" spans="1:2" ht="12.75">
      <c r="A7" s="24">
        <v>5</v>
      </c>
      <c r="B7" s="46">
        <v>0.014409722222222223</v>
      </c>
    </row>
    <row r="8" spans="1:2" ht="12.75">
      <c r="A8" s="24">
        <v>6</v>
      </c>
      <c r="B8" s="46">
        <v>0.014513888888888889</v>
      </c>
    </row>
    <row r="9" spans="1:2" ht="12.75">
      <c r="A9" s="24">
        <v>7</v>
      </c>
      <c r="B9" s="46">
        <v>0.013726851851851851</v>
      </c>
    </row>
    <row r="10" spans="1:2" ht="12.75">
      <c r="A10" s="24">
        <v>8</v>
      </c>
      <c r="B10" s="46">
        <v>0.012349537037037037</v>
      </c>
    </row>
    <row r="11" spans="1:2" ht="12.75">
      <c r="A11" s="24">
        <v>9</v>
      </c>
      <c r="B11" s="46">
        <v>0.01326388888888889</v>
      </c>
    </row>
    <row r="12" spans="1:2" ht="12.75">
      <c r="A12" s="24">
        <v>10</v>
      </c>
      <c r="B12" s="46">
        <v>0.007048611111111111</v>
      </c>
    </row>
    <row r="13" spans="1:2" ht="12.75">
      <c r="A13" s="24">
        <v>11</v>
      </c>
      <c r="B13" s="46">
        <v>0.014479166666666666</v>
      </c>
    </row>
    <row r="14" spans="1:2" ht="12.75">
      <c r="A14" s="24">
        <v>12</v>
      </c>
      <c r="B14" s="46">
        <v>0.014282407407407407</v>
      </c>
    </row>
    <row r="15" spans="1:2" ht="12.75">
      <c r="A15" s="24">
        <v>13</v>
      </c>
      <c r="B15" s="46">
        <v>0.012210648148148148</v>
      </c>
    </row>
    <row r="16" spans="1:2" ht="12.75">
      <c r="A16" s="24">
        <v>14</v>
      </c>
      <c r="B16" s="46">
        <v>0.01476851851851852</v>
      </c>
    </row>
    <row r="17" spans="1:2" ht="12.75">
      <c r="A17" s="24">
        <v>15</v>
      </c>
      <c r="B17" s="46">
        <v>0.015532407407407408</v>
      </c>
    </row>
    <row r="18" spans="1:2" ht="12.75">
      <c r="A18" s="24">
        <v>16</v>
      </c>
      <c r="B18" s="46">
        <v>0.007650462962962963</v>
      </c>
    </row>
    <row r="19" spans="1:2" ht="12.75">
      <c r="A19" s="24">
        <v>17</v>
      </c>
      <c r="B19" s="46">
        <v>0.006689814814814815</v>
      </c>
    </row>
    <row r="20" spans="1:2" ht="12.75">
      <c r="A20" s="24">
        <v>18</v>
      </c>
      <c r="B20" s="46">
        <v>0.013321759259259259</v>
      </c>
    </row>
    <row r="21" spans="1:2" ht="12.75">
      <c r="A21" s="24">
        <v>19</v>
      </c>
      <c r="B21" s="46">
        <v>0.01565972222222222</v>
      </c>
    </row>
    <row r="22" spans="1:2" ht="12.75">
      <c r="A22" s="24">
        <v>20</v>
      </c>
      <c r="B22" s="46">
        <v>0.02136574074074074</v>
      </c>
    </row>
    <row r="23" spans="1:2" ht="12.75">
      <c r="A23" s="24">
        <v>21</v>
      </c>
      <c r="B23" s="46">
        <v>0.016006944444444445</v>
      </c>
    </row>
    <row r="24" spans="1:2" ht="12.75">
      <c r="A24" s="24">
        <v>22</v>
      </c>
      <c r="B24" s="46">
        <v>0.0146875</v>
      </c>
    </row>
    <row r="25" spans="1:2" ht="12.75">
      <c r="A25" s="24">
        <v>23</v>
      </c>
      <c r="B25" s="46">
        <v>0.013020833333333334</v>
      </c>
    </row>
    <row r="26" spans="1:2" ht="12.75">
      <c r="A26" s="24">
        <v>24</v>
      </c>
      <c r="B26" s="46">
        <v>0.007905092592592592</v>
      </c>
    </row>
    <row r="27" spans="1:2" ht="12.75">
      <c r="A27" s="24">
        <v>25</v>
      </c>
      <c r="B27" s="46">
        <v>0.015289351851851853</v>
      </c>
    </row>
    <row r="28" spans="1:2" ht="12.75">
      <c r="A28" s="24">
        <v>26</v>
      </c>
      <c r="B28" s="46">
        <v>0.013668981481481482</v>
      </c>
    </row>
    <row r="29" spans="1:2" ht="12.75">
      <c r="A29" s="24">
        <v>27</v>
      </c>
      <c r="B29" s="46">
        <v>0.0171875</v>
      </c>
    </row>
    <row r="30" spans="1:2" ht="12.75">
      <c r="A30" s="24">
        <v>28</v>
      </c>
      <c r="B30" s="46">
        <v>0.012719907407407407</v>
      </c>
    </row>
    <row r="31" spans="1:2" ht="12.75">
      <c r="A31" s="24">
        <v>29</v>
      </c>
      <c r="B31" s="46">
        <v>0.010185185185185186</v>
      </c>
    </row>
    <row r="32" spans="1:2" ht="12.75">
      <c r="A32" s="24">
        <v>30</v>
      </c>
      <c r="B32" s="46">
        <v>0.012974537037037038</v>
      </c>
    </row>
    <row r="33" spans="1:2" ht="12.75">
      <c r="A33" s="24">
        <v>31</v>
      </c>
      <c r="B33" s="46">
        <v>0.012418981481481482</v>
      </c>
    </row>
    <row r="34" spans="1:2" ht="12.75">
      <c r="A34" s="24">
        <v>32</v>
      </c>
      <c r="B34" s="46">
        <v>0.014270833333333333</v>
      </c>
    </row>
    <row r="35" spans="1:2" ht="12.75">
      <c r="A35" s="24">
        <v>33</v>
      </c>
      <c r="B35" s="46">
        <v>0.007719907407407407</v>
      </c>
    </row>
    <row r="36" spans="1:2" ht="12.75">
      <c r="A36" s="24">
        <v>34</v>
      </c>
      <c r="B36" s="46">
        <v>0.012118055555555556</v>
      </c>
    </row>
    <row r="37" spans="1:2" ht="12.75">
      <c r="A37" s="24">
        <v>35</v>
      </c>
      <c r="B37" s="46">
        <v>0.009988425925925927</v>
      </c>
    </row>
    <row r="38" spans="1:2" ht="12.75">
      <c r="A38" s="24">
        <v>36</v>
      </c>
      <c r="B38" s="46">
        <v>0.008136574074074074</v>
      </c>
    </row>
    <row r="39" spans="1:2" ht="12.75">
      <c r="A39" s="24">
        <v>37</v>
      </c>
      <c r="B39" s="46">
        <v>0.016030092592592592</v>
      </c>
    </row>
    <row r="40" spans="1:2" ht="12.75">
      <c r="A40" s="24">
        <v>38</v>
      </c>
      <c r="B40" s="46">
        <v>0.018831018518518518</v>
      </c>
    </row>
    <row r="41" spans="1:2" ht="12.75">
      <c r="A41" s="24">
        <v>39</v>
      </c>
      <c r="B41" s="46">
        <v>0.008935185185185185</v>
      </c>
    </row>
    <row r="42" spans="1:2" ht="12.75">
      <c r="A42" s="24">
        <v>40</v>
      </c>
      <c r="B42" s="46">
        <v>0.016296296296296295</v>
      </c>
    </row>
    <row r="43" spans="1:2" ht="12.75">
      <c r="A43" s="24">
        <v>41</v>
      </c>
      <c r="B43" s="46">
        <v>0.016307870370370372</v>
      </c>
    </row>
    <row r="44" spans="1:2" ht="12.75">
      <c r="A44" s="24">
        <v>42</v>
      </c>
      <c r="B44" s="46">
        <v>0.014004629629629629</v>
      </c>
    </row>
    <row r="45" spans="1:2" ht="12.75">
      <c r="A45" s="24">
        <v>43</v>
      </c>
      <c r="B45" s="46">
        <v>0.01733796296296296</v>
      </c>
    </row>
    <row r="46" spans="1:2" ht="12.75">
      <c r="A46" s="24">
        <v>44</v>
      </c>
      <c r="B46" s="46">
        <v>0.024328703703703703</v>
      </c>
    </row>
    <row r="47" spans="1:2" ht="12.75">
      <c r="A47" s="24">
        <v>45</v>
      </c>
      <c r="B47" s="46">
        <v>0.015381944444444445</v>
      </c>
    </row>
    <row r="48" spans="1:2" ht="12.75" customHeight="1">
      <c r="A48" s="24">
        <v>46</v>
      </c>
      <c r="B48" s="46">
        <v>0.015983796296296298</v>
      </c>
    </row>
    <row r="49" spans="1:2" ht="12.75" customHeight="1">
      <c r="A49" s="24">
        <v>47</v>
      </c>
      <c r="B49" s="46">
        <v>0.014351851851851852</v>
      </c>
    </row>
    <row r="50" spans="1:2" ht="12.75" customHeight="1">
      <c r="A50" s="24">
        <v>48</v>
      </c>
      <c r="B50" s="46">
        <v>0.01605324074074074</v>
      </c>
    </row>
    <row r="51" spans="1:2" ht="12.75" customHeight="1">
      <c r="A51" s="24">
        <v>49</v>
      </c>
      <c r="B51" s="46">
        <v>0.00982638888888889</v>
      </c>
    </row>
    <row r="52" spans="1:2" ht="12.75" customHeight="1">
      <c r="A52" s="24">
        <v>50</v>
      </c>
      <c r="B52" s="46">
        <v>0.014548611111111111</v>
      </c>
    </row>
    <row r="53" spans="1:3" ht="12.75" customHeight="1">
      <c r="A53" s="24">
        <v>51</v>
      </c>
      <c r="B53" s="46">
        <v>0.014108796296296296</v>
      </c>
      <c r="C53" s="47"/>
    </row>
    <row r="54" spans="1:3" ht="12.75" customHeight="1">
      <c r="A54" s="24">
        <v>52</v>
      </c>
      <c r="B54" s="46">
        <v>0.017453703703703704</v>
      </c>
      <c r="C54" s="47"/>
    </row>
    <row r="55" spans="1:3" ht="12.75">
      <c r="A55" s="24">
        <v>53</v>
      </c>
      <c r="B55" s="46">
        <v>0.0075</v>
      </c>
      <c r="C55" s="47"/>
    </row>
    <row r="56" spans="1:3" ht="12.75">
      <c r="A56" s="24">
        <v>54</v>
      </c>
      <c r="B56" s="46">
        <v>0.01810185185185185</v>
      </c>
      <c r="C56" s="47"/>
    </row>
    <row r="57" spans="1:3" ht="12.75">
      <c r="A57" s="24">
        <v>55</v>
      </c>
      <c r="B57" s="46">
        <v>0.01766203703703704</v>
      </c>
      <c r="C57" s="47"/>
    </row>
    <row r="58" spans="1:3" ht="12.75">
      <c r="A58" s="24">
        <v>56</v>
      </c>
      <c r="B58" s="46">
        <v>0.011134259259259259</v>
      </c>
      <c r="C58" s="47"/>
    </row>
    <row r="59" spans="1:3" ht="12.75">
      <c r="A59" s="24">
        <v>57</v>
      </c>
      <c r="B59" s="46">
        <v>0.01587962962962963</v>
      </c>
      <c r="C59" s="47"/>
    </row>
    <row r="60" spans="1:2" ht="12.75">
      <c r="A60" s="24">
        <v>95</v>
      </c>
      <c r="B60" s="46">
        <v>0.004247685185185185</v>
      </c>
    </row>
    <row r="61" spans="1:2" ht="12.75">
      <c r="A61" s="24">
        <v>96</v>
      </c>
      <c r="B61" s="46">
        <v>0.0031134259259259257</v>
      </c>
    </row>
    <row r="62" spans="1:2" ht="12.75">
      <c r="A62" s="24">
        <v>97</v>
      </c>
      <c r="B62" s="46">
        <v>0.004641203703703704</v>
      </c>
    </row>
    <row r="63" spans="1:2" ht="12.75">
      <c r="A63" s="24">
        <v>98</v>
      </c>
      <c r="B63" s="46">
        <v>0.003935185185185185</v>
      </c>
    </row>
    <row r="64" spans="1:2" ht="12.75">
      <c r="A64" s="24">
        <v>99</v>
      </c>
      <c r="B64" s="46">
        <v>0.0046875</v>
      </c>
    </row>
    <row r="65" spans="1:2" ht="12.75">
      <c r="A65" s="24">
        <v>100</v>
      </c>
      <c r="B65" s="46">
        <v>0.0046875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9"/>
  <sheetViews>
    <sheetView view="pageBreakPreview" zoomScale="80" zoomScaleSheetLayoutView="80" workbookViewId="0" topLeftCell="A1">
      <selection activeCell="H16" sqref="H16"/>
    </sheetView>
  </sheetViews>
  <sheetFormatPr defaultColWidth="12.00390625" defaultRowHeight="12.75"/>
  <cols>
    <col min="1" max="1" width="15.50390625" style="39" customWidth="1"/>
    <col min="2" max="2" width="12.375" style="0" customWidth="1"/>
    <col min="3" max="16384" width="11.625" style="0" customWidth="1"/>
  </cols>
  <sheetData>
    <row r="1" spans="1:2" ht="17.25">
      <c r="A1" s="48" t="s">
        <v>163</v>
      </c>
      <c r="B1" s="8"/>
    </row>
    <row r="2" spans="1:2" ht="12.75">
      <c r="A2" s="49" t="s">
        <v>164</v>
      </c>
      <c r="B2" s="49"/>
    </row>
    <row r="3" spans="1:2" ht="12.75">
      <c r="A3">
        <v>2011</v>
      </c>
      <c r="B3" t="s">
        <v>165</v>
      </c>
    </row>
    <row r="4" spans="1:2" ht="12.75">
      <c r="A4">
        <v>2010</v>
      </c>
      <c r="B4" t="s">
        <v>165</v>
      </c>
    </row>
    <row r="5" spans="1:2" ht="12.75">
      <c r="A5">
        <v>2009</v>
      </c>
      <c r="B5" t="s">
        <v>165</v>
      </c>
    </row>
    <row r="6" spans="1:2" ht="12.75">
      <c r="A6">
        <v>2008</v>
      </c>
      <c r="B6" t="s">
        <v>165</v>
      </c>
    </row>
    <row r="7" spans="1:2" ht="12.75">
      <c r="A7">
        <v>2007</v>
      </c>
      <c r="B7" t="s">
        <v>165</v>
      </c>
    </row>
    <row r="8" spans="1:2" ht="12.75">
      <c r="A8">
        <v>2006</v>
      </c>
      <c r="B8" t="s">
        <v>165</v>
      </c>
    </row>
    <row r="9" spans="1:2" ht="12.75">
      <c r="A9">
        <v>2005</v>
      </c>
      <c r="B9" t="s">
        <v>165</v>
      </c>
    </row>
    <row r="10" spans="1:2" ht="12.75">
      <c r="A10">
        <v>2004</v>
      </c>
      <c r="B10" t="s">
        <v>165</v>
      </c>
    </row>
    <row r="11" spans="1:2" ht="12.75">
      <c r="A11">
        <v>2003</v>
      </c>
      <c r="B11" t="s">
        <v>165</v>
      </c>
    </row>
    <row r="12" spans="1:2" ht="12.75">
      <c r="A12">
        <v>2002</v>
      </c>
      <c r="B12" t="s">
        <v>165</v>
      </c>
    </row>
    <row r="13" spans="1:2" ht="12.75">
      <c r="A13">
        <v>2001</v>
      </c>
      <c r="B13" t="s">
        <v>165</v>
      </c>
    </row>
    <row r="14" spans="1:2" ht="12.75">
      <c r="A14">
        <v>2000</v>
      </c>
      <c r="B14" t="s">
        <v>165</v>
      </c>
    </row>
    <row r="15" spans="1:2" ht="12.75">
      <c r="A15">
        <v>1999</v>
      </c>
      <c r="B15" t="s">
        <v>165</v>
      </c>
    </row>
    <row r="16" spans="1:2" ht="12.75">
      <c r="A16">
        <v>1998</v>
      </c>
      <c r="B16" t="s">
        <v>165</v>
      </c>
    </row>
    <row r="17" spans="1:2" ht="12.75">
      <c r="A17">
        <v>1997</v>
      </c>
      <c r="B17" t="s">
        <v>165</v>
      </c>
    </row>
    <row r="18" spans="1:2" ht="12.75">
      <c r="A18">
        <v>1996</v>
      </c>
      <c r="B18" t="s">
        <v>165</v>
      </c>
    </row>
    <row r="19" spans="1:2" ht="12.75">
      <c r="A19">
        <v>1995</v>
      </c>
      <c r="B19" t="s">
        <v>165</v>
      </c>
    </row>
    <row r="20" spans="1:2" ht="12.75">
      <c r="A20">
        <v>1994</v>
      </c>
      <c r="B20" t="s">
        <v>165</v>
      </c>
    </row>
    <row r="21" spans="1:2" ht="12.75">
      <c r="A21">
        <v>1993</v>
      </c>
      <c r="B21" t="s">
        <v>165</v>
      </c>
    </row>
    <row r="22" spans="1:2" ht="12.75">
      <c r="A22">
        <v>1992</v>
      </c>
      <c r="B22" t="s">
        <v>165</v>
      </c>
    </row>
    <row r="23" spans="1:2" ht="12.75">
      <c r="A23">
        <v>1991</v>
      </c>
      <c r="B23" t="s">
        <v>165</v>
      </c>
    </row>
    <row r="24" spans="1:2" ht="12.75">
      <c r="A24">
        <v>1990</v>
      </c>
      <c r="B24" t="s">
        <v>165</v>
      </c>
    </row>
    <row r="25" spans="1:2" ht="12.75">
      <c r="A25">
        <v>1989</v>
      </c>
      <c r="B25" t="s">
        <v>165</v>
      </c>
    </row>
    <row r="26" spans="1:2" ht="12.75">
      <c r="A26">
        <v>1988</v>
      </c>
      <c r="B26" t="s">
        <v>165</v>
      </c>
    </row>
    <row r="27" spans="1:2" ht="12.75">
      <c r="A27">
        <v>1987</v>
      </c>
      <c r="B27" t="s">
        <v>165</v>
      </c>
    </row>
    <row r="28" spans="1:2" ht="12.75">
      <c r="A28">
        <v>1986</v>
      </c>
      <c r="B28" t="s">
        <v>165</v>
      </c>
    </row>
    <row r="29" spans="1:2" ht="12.75">
      <c r="A29">
        <v>1985</v>
      </c>
      <c r="B29" t="s">
        <v>165</v>
      </c>
    </row>
    <row r="30" spans="1:2" ht="12.75">
      <c r="A30">
        <v>1984</v>
      </c>
      <c r="B30" t="s">
        <v>165</v>
      </c>
    </row>
    <row r="31" spans="1:2" ht="12.75">
      <c r="A31">
        <v>1983</v>
      </c>
      <c r="B31" t="s">
        <v>165</v>
      </c>
    </row>
    <row r="32" spans="1:2" ht="12.75">
      <c r="A32">
        <v>1982</v>
      </c>
      <c r="B32" t="s">
        <v>165</v>
      </c>
    </row>
    <row r="33" spans="1:2" ht="12.75">
      <c r="A33">
        <v>1981</v>
      </c>
      <c r="B33" t="s">
        <v>165</v>
      </c>
    </row>
    <row r="34" spans="1:2" ht="12.75">
      <c r="A34">
        <v>1980</v>
      </c>
      <c r="B34" t="s">
        <v>165</v>
      </c>
    </row>
    <row r="35" spans="1:2" ht="12.75">
      <c r="A35">
        <v>1979</v>
      </c>
      <c r="B35" t="s">
        <v>165</v>
      </c>
    </row>
    <row r="36" spans="1:2" ht="12.75">
      <c r="A36">
        <v>1978</v>
      </c>
      <c r="B36" t="s">
        <v>165</v>
      </c>
    </row>
    <row r="37" spans="1:2" ht="12.75">
      <c r="A37">
        <v>1977</v>
      </c>
      <c r="B37" t="s">
        <v>165</v>
      </c>
    </row>
    <row r="38" spans="1:2" ht="12.75">
      <c r="A38">
        <v>1976</v>
      </c>
      <c r="B38" t="s">
        <v>165</v>
      </c>
    </row>
    <row r="39" spans="1:2" ht="12.75">
      <c r="A39">
        <v>1975</v>
      </c>
      <c r="B39" t="s">
        <v>165</v>
      </c>
    </row>
    <row r="40" spans="1:2" ht="12.75">
      <c r="A40">
        <v>1974</v>
      </c>
      <c r="B40" t="s">
        <v>165</v>
      </c>
    </row>
    <row r="41" spans="1:2" ht="12.75">
      <c r="A41">
        <v>1973</v>
      </c>
      <c r="B41" t="s">
        <v>165</v>
      </c>
    </row>
    <row r="42" spans="1:2" ht="12.75">
      <c r="A42">
        <v>1972</v>
      </c>
      <c r="B42" t="s">
        <v>165</v>
      </c>
    </row>
    <row r="43" spans="1:2" ht="12.75">
      <c r="A43" s="49" t="s">
        <v>166</v>
      </c>
      <c r="B43" s="49"/>
    </row>
    <row r="44" spans="1:2" ht="12.75">
      <c r="A44">
        <v>1971</v>
      </c>
      <c r="B44" t="s">
        <v>167</v>
      </c>
    </row>
    <row r="45" spans="1:2" ht="12.75">
      <c r="A45">
        <v>1969</v>
      </c>
      <c r="B45" t="s">
        <v>167</v>
      </c>
    </row>
    <row r="46" spans="1:2" ht="12.75">
      <c r="A46">
        <v>1968</v>
      </c>
      <c r="B46" t="s">
        <v>167</v>
      </c>
    </row>
    <row r="47" spans="1:2" ht="12.75">
      <c r="A47">
        <v>1967</v>
      </c>
      <c r="B47" t="s">
        <v>167</v>
      </c>
    </row>
    <row r="48" spans="1:2" ht="12.75">
      <c r="A48">
        <v>1966</v>
      </c>
      <c r="B48" t="s">
        <v>167</v>
      </c>
    </row>
    <row r="49" spans="1:2" ht="12.75">
      <c r="A49">
        <v>1965</v>
      </c>
      <c r="B49" t="s">
        <v>167</v>
      </c>
    </row>
    <row r="50" spans="1:2" ht="12.75">
      <c r="A50">
        <v>1964</v>
      </c>
      <c r="B50" t="s">
        <v>167</v>
      </c>
    </row>
    <row r="51" spans="1:2" ht="12.75">
      <c r="A51">
        <v>1963</v>
      </c>
      <c r="B51" t="s">
        <v>167</v>
      </c>
    </row>
    <row r="52" spans="1:2" ht="12.75">
      <c r="A52">
        <v>1962</v>
      </c>
      <c r="B52" t="s">
        <v>167</v>
      </c>
    </row>
    <row r="53" spans="1:2" ht="12.75">
      <c r="A53" s="49" t="s">
        <v>168</v>
      </c>
      <c r="B53" s="49"/>
    </row>
    <row r="54" spans="1:2" ht="12.75">
      <c r="A54">
        <v>1961</v>
      </c>
      <c r="B54" t="s">
        <v>169</v>
      </c>
    </row>
    <row r="55" spans="1:2" ht="12.75">
      <c r="A55">
        <v>1960</v>
      </c>
      <c r="B55" t="s">
        <v>169</v>
      </c>
    </row>
    <row r="56" spans="1:2" ht="12.75">
      <c r="A56" s="1">
        <v>1959</v>
      </c>
      <c r="B56" t="s">
        <v>169</v>
      </c>
    </row>
    <row r="57" spans="1:2" ht="12.75">
      <c r="A57" s="1">
        <v>1958</v>
      </c>
      <c r="B57" t="s">
        <v>169</v>
      </c>
    </row>
    <row r="58" spans="1:2" ht="12.75">
      <c r="A58" s="1">
        <v>1957</v>
      </c>
      <c r="B58" t="s">
        <v>169</v>
      </c>
    </row>
    <row r="59" spans="1:2" ht="12.75">
      <c r="A59" s="1">
        <v>1956</v>
      </c>
      <c r="B59" t="s">
        <v>169</v>
      </c>
    </row>
    <row r="60" spans="1:2" ht="12.75">
      <c r="A60" s="1">
        <v>1955</v>
      </c>
      <c r="B60" t="s">
        <v>169</v>
      </c>
    </row>
    <row r="61" spans="1:2" ht="12.75">
      <c r="A61" s="1">
        <v>1954</v>
      </c>
      <c r="B61" t="s">
        <v>169</v>
      </c>
    </row>
    <row r="62" spans="1:2" ht="12.75">
      <c r="A62" s="1">
        <v>1953</v>
      </c>
      <c r="B62" t="s">
        <v>169</v>
      </c>
    </row>
    <row r="63" spans="1:2" ht="12.75">
      <c r="A63" s="1">
        <v>1952</v>
      </c>
      <c r="B63" t="s">
        <v>169</v>
      </c>
    </row>
    <row r="64" spans="1:2" ht="12.75">
      <c r="A64" s="49" t="s">
        <v>170</v>
      </c>
      <c r="B64" s="49"/>
    </row>
    <row r="65" spans="1:2" ht="12.75">
      <c r="A65" s="1">
        <v>1951</v>
      </c>
      <c r="B65" t="s">
        <v>171</v>
      </c>
    </row>
    <row r="66" spans="1:2" ht="12.75">
      <c r="A66" s="1">
        <v>1950</v>
      </c>
      <c r="B66" t="s">
        <v>171</v>
      </c>
    </row>
    <row r="67" spans="1:2" ht="12.75">
      <c r="A67" s="1">
        <v>1949</v>
      </c>
      <c r="B67" t="s">
        <v>171</v>
      </c>
    </row>
    <row r="68" spans="1:2" ht="12.75">
      <c r="A68" s="1">
        <v>1948</v>
      </c>
      <c r="B68" t="s">
        <v>171</v>
      </c>
    </row>
    <row r="69" spans="1:2" ht="12.75">
      <c r="A69" s="1">
        <v>1947</v>
      </c>
      <c r="B69" t="s">
        <v>171</v>
      </c>
    </row>
    <row r="70" spans="1:2" ht="12.75">
      <c r="A70" s="1">
        <v>1946</v>
      </c>
      <c r="B70" t="s">
        <v>171</v>
      </c>
    </row>
    <row r="71" spans="1:2" ht="12.75">
      <c r="A71" s="1">
        <v>1945</v>
      </c>
      <c r="B71" t="s">
        <v>171</v>
      </c>
    </row>
    <row r="72" spans="1:2" ht="12.75">
      <c r="A72" s="1">
        <v>1944</v>
      </c>
      <c r="B72" t="s">
        <v>171</v>
      </c>
    </row>
    <row r="73" spans="1:2" ht="12.75">
      <c r="A73" s="1">
        <v>1943</v>
      </c>
      <c r="B73" t="s">
        <v>171</v>
      </c>
    </row>
    <row r="74" spans="1:2" ht="12.75">
      <c r="A74" s="1">
        <v>1942</v>
      </c>
      <c r="B74" t="s">
        <v>171</v>
      </c>
    </row>
    <row r="75" spans="1:2" ht="12.75">
      <c r="A75" s="49" t="s">
        <v>172</v>
      </c>
      <c r="B75" s="49"/>
    </row>
    <row r="76" spans="1:2" ht="12.75">
      <c r="A76" s="1">
        <v>1941</v>
      </c>
      <c r="B76" t="s">
        <v>173</v>
      </c>
    </row>
    <row r="77" spans="1:2" ht="12.75">
      <c r="A77" s="1">
        <v>1940</v>
      </c>
      <c r="B77" t="s">
        <v>173</v>
      </c>
    </row>
    <row r="78" spans="1:2" ht="12.75">
      <c r="A78" s="1">
        <v>1939</v>
      </c>
      <c r="B78" t="s">
        <v>173</v>
      </c>
    </row>
    <row r="79" spans="1:2" ht="12.75">
      <c r="A79" s="1">
        <v>1938</v>
      </c>
      <c r="B79" t="s">
        <v>173</v>
      </c>
    </row>
    <row r="80" spans="1:2" ht="12.75">
      <c r="A80" s="1">
        <v>1937</v>
      </c>
      <c r="B80" t="s">
        <v>173</v>
      </c>
    </row>
    <row r="81" spans="1:2" ht="12.75">
      <c r="A81" s="1">
        <v>1936</v>
      </c>
      <c r="B81" t="s">
        <v>173</v>
      </c>
    </row>
    <row r="82" spans="1:2" ht="12.75">
      <c r="A82" s="1">
        <v>1935</v>
      </c>
      <c r="B82" t="s">
        <v>173</v>
      </c>
    </row>
    <row r="83" spans="1:2" ht="12.75">
      <c r="A83" s="1">
        <v>1934</v>
      </c>
      <c r="B83" t="s">
        <v>173</v>
      </c>
    </row>
    <row r="84" spans="1:2" ht="12.75">
      <c r="A84" s="1">
        <v>1933</v>
      </c>
      <c r="B84" t="s">
        <v>173</v>
      </c>
    </row>
    <row r="85" spans="1:2" ht="12.75">
      <c r="A85" s="1">
        <v>1932</v>
      </c>
      <c r="B85" t="s">
        <v>173</v>
      </c>
    </row>
    <row r="86" spans="1:2" ht="12.75">
      <c r="A86" s="1">
        <v>1931</v>
      </c>
      <c r="B86" t="s">
        <v>173</v>
      </c>
    </row>
    <row r="87" spans="1:2" ht="12.75">
      <c r="A87" s="1">
        <v>1930</v>
      </c>
      <c r="B87" t="s">
        <v>173</v>
      </c>
    </row>
    <row r="88" spans="1:2" ht="12.75">
      <c r="A88" s="1">
        <v>1929</v>
      </c>
      <c r="B88" t="s">
        <v>173</v>
      </c>
    </row>
    <row r="89" spans="1:2" ht="12.75">
      <c r="A89" s="1">
        <v>1928</v>
      </c>
      <c r="B89" t="s">
        <v>173</v>
      </c>
    </row>
    <row r="90" spans="1:2" ht="12.75">
      <c r="A90" s="1">
        <v>1927</v>
      </c>
      <c r="B90" t="s">
        <v>173</v>
      </c>
    </row>
    <row r="91" spans="1:2" ht="12.75">
      <c r="A91" s="1">
        <v>1926</v>
      </c>
      <c r="B91" t="s">
        <v>173</v>
      </c>
    </row>
    <row r="92" spans="1:2" ht="12.75">
      <c r="A92" s="1">
        <v>1925</v>
      </c>
      <c r="B92" t="s">
        <v>173</v>
      </c>
    </row>
    <row r="93" spans="1:2" ht="12.75">
      <c r="A93" s="1">
        <v>1924</v>
      </c>
      <c r="B93" t="s">
        <v>173</v>
      </c>
    </row>
    <row r="94" spans="1:2" ht="12.75">
      <c r="A94" s="1">
        <v>1923</v>
      </c>
      <c r="B94" t="s">
        <v>173</v>
      </c>
    </row>
    <row r="95" spans="1:2" ht="12.75">
      <c r="A95" s="1">
        <v>1922</v>
      </c>
      <c r="B95" t="s">
        <v>173</v>
      </c>
    </row>
    <row r="96" spans="1:2" ht="12.75">
      <c r="A96" s="1">
        <v>1921</v>
      </c>
      <c r="B96" t="s">
        <v>173</v>
      </c>
    </row>
    <row r="97" spans="1:2" ht="12.75">
      <c r="A97" s="1">
        <v>1920</v>
      </c>
      <c r="B97" t="s">
        <v>173</v>
      </c>
    </row>
    <row r="98" spans="1:2" ht="12.75">
      <c r="A98" s="49" t="s">
        <v>118</v>
      </c>
      <c r="B98" s="49"/>
    </row>
    <row r="99" spans="1:2" ht="12.75">
      <c r="A99" s="1" t="s">
        <v>68</v>
      </c>
      <c r="B99" t="s">
        <v>121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SheetLayoutView="80" workbookViewId="0" topLeftCell="A1">
      <selection activeCell="B19" sqref="B19"/>
    </sheetView>
  </sheetViews>
  <sheetFormatPr defaultColWidth="12.00390625" defaultRowHeight="12.75"/>
  <cols>
    <col min="1" max="1" width="21.375" style="0" customWidth="1"/>
    <col min="2" max="2" width="23.00390625" style="1" customWidth="1"/>
    <col min="3" max="3" width="11.625" style="1" customWidth="1"/>
    <col min="4" max="16384" width="11.625" style="0" customWidth="1"/>
  </cols>
  <sheetData>
    <row r="1" spans="1:3" ht="29.25">
      <c r="A1" s="50" t="s">
        <v>174</v>
      </c>
      <c r="B1" s="51"/>
      <c r="C1" s="51"/>
    </row>
    <row r="2" spans="1:3" ht="18.75">
      <c r="A2" s="52" t="s">
        <v>175</v>
      </c>
      <c r="B2" s="53" t="s">
        <v>16</v>
      </c>
      <c r="C2" s="53" t="s">
        <v>165</v>
      </c>
    </row>
    <row r="3" spans="1:3" ht="18.75">
      <c r="A3" s="52" t="s">
        <v>176</v>
      </c>
      <c r="B3" s="53" t="s">
        <v>67</v>
      </c>
      <c r="C3" s="53" t="s">
        <v>167</v>
      </c>
    </row>
    <row r="4" spans="1:3" ht="18.75">
      <c r="A4" s="52" t="s">
        <v>177</v>
      </c>
      <c r="B4" s="53" t="s">
        <v>94</v>
      </c>
      <c r="C4" s="53" t="s">
        <v>169</v>
      </c>
    </row>
    <row r="5" spans="1:3" ht="18.75">
      <c r="A5" s="52" t="s">
        <v>178</v>
      </c>
      <c r="B5" s="53" t="s">
        <v>110</v>
      </c>
      <c r="C5" s="53" t="s">
        <v>171</v>
      </c>
    </row>
    <row r="6" spans="1:3" ht="18.75">
      <c r="A6" s="52" t="s">
        <v>179</v>
      </c>
      <c r="B6" s="53" t="s">
        <v>180</v>
      </c>
      <c r="C6" s="53" t="s">
        <v>173</v>
      </c>
    </row>
    <row r="7" spans="1:3" ht="18.75">
      <c r="A7" s="52" t="s">
        <v>118</v>
      </c>
      <c r="B7" s="54" t="s">
        <v>181</v>
      </c>
      <c r="C7" s="53" t="s">
        <v>121</v>
      </c>
    </row>
    <row r="8" spans="1:3" ht="18.75">
      <c r="A8" s="52" t="s">
        <v>182</v>
      </c>
      <c r="B8" s="54" t="s">
        <v>181</v>
      </c>
      <c r="C8" s="53" t="s">
        <v>149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M</cp:lastModifiedBy>
  <cp:lastPrinted>2011-01-16T17:48:10Z</cp:lastPrinted>
  <dcterms:created xsi:type="dcterms:W3CDTF">2010-12-25T16:23:58Z</dcterms:created>
  <dcterms:modified xsi:type="dcterms:W3CDTF">2011-01-16T21:11:30Z</dcterms:modified>
  <cp:category/>
  <cp:version/>
  <cp:contentType/>
  <cp:contentStatus/>
  <cp:revision>42</cp:revision>
</cp:coreProperties>
</file>